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Ting\Desktop\"/>
    </mc:Choice>
  </mc:AlternateContent>
  <xr:revisionPtr revIDLastSave="0" documentId="8_{C64F8AAD-C318-4377-AB9C-F31A824AB901}" xr6:coauthVersionLast="45" xr6:coauthVersionMax="45" xr10:uidLastSave="{00000000-0000-0000-0000-000000000000}"/>
  <bookViews>
    <workbookView xWindow="-110" yWindow="-110" windowWidth="19420" windowHeight="10420" tabRatio="914" firstSheet="14" activeTab="14" xr2:uid="{00000000-000D-0000-FFFF-FFFF00000000}"/>
  </bookViews>
  <sheets>
    <sheet name="Cover" sheetId="15" r:id="rId1"/>
    <sheet name="100-Classroom" sheetId="2" r:id="rId2"/>
    <sheet name="200-Lab" sheetId="17" r:id="rId3"/>
    <sheet name="200-Vocational" sheetId="4" r:id="rId4"/>
    <sheet name="250-Research" sheetId="5" r:id="rId5"/>
    <sheet name="300-Office" sheetId="19" r:id="rId6"/>
    <sheet name="400-Library" sheetId="6" r:id="rId7"/>
    <sheet name="500-IT" sheetId="7" r:id="rId8"/>
    <sheet name="500-PE" sheetId="9" r:id="rId9"/>
    <sheet name="500-OA-OR" sheetId="12" r:id="rId10"/>
    <sheet name="600-Assembly" sheetId="8" r:id="rId11"/>
    <sheet name="600-Student Activity" sheetId="11" r:id="rId12"/>
    <sheet name="700-Support" sheetId="14" r:id="rId13"/>
    <sheet name="800-Health" sheetId="13" r:id="rId14"/>
    <sheet name="WXY-Non-Assignable" sheetId="18" r:id="rId15"/>
  </sheets>
  <definedNames>
    <definedName name="_xlnm.Print_Titles" localSheetId="2">'200-Lab'!$B:$I,'200-Lab'!$1:$4</definedName>
    <definedName name="_xlnm.Print_Titles" localSheetId="3">'200-Vocational'!$A:$H,'200-Vocational'!$1:$5</definedName>
    <definedName name="_xlnm.Print_Titles" localSheetId="5">'300-Office'!$B:$I,'300-Office'!$1:$5</definedName>
    <definedName name="_xlnm.Print_Titles" localSheetId="7">'500-IT'!$B:$I,'500-IT'!$2:$5</definedName>
    <definedName name="_xlnm.Print_Titles" localSheetId="8">'500-PE'!$B:$H,'500-PE'!$1:$5</definedName>
    <definedName name="_xlnm.Print_Titles" localSheetId="10">'600-Assembly'!$B:$I,'600-Assembly'!$1:$5</definedName>
    <definedName name="_xlnm.Print_Titles" localSheetId="11">'600-Student Activity'!$B:$I,'600-Student Activity'!$1:$5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2" l="1"/>
  <c r="A9" i="2" s="1"/>
  <c r="A10" i="2" s="1"/>
  <c r="A11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8" i="17" s="1"/>
  <c r="A9" i="17" s="1"/>
  <c r="A10" i="17" s="1"/>
  <c r="A13" i="17" s="1"/>
  <c r="A14" i="17" s="1"/>
  <c r="A15" i="17" s="1"/>
  <c r="A16" i="17" s="1"/>
  <c r="A17" i="17" s="1"/>
  <c r="A18" i="17" s="1"/>
  <c r="A19" i="17" s="1"/>
  <c r="A22" i="17" l="1"/>
  <c r="A23" i="17" s="1"/>
  <c r="A24" i="17" s="1"/>
  <c r="A25" i="17" s="1"/>
  <c r="A26" i="17" s="1"/>
  <c r="A27" i="17" s="1"/>
  <c r="A30" i="17" s="1"/>
  <c r="A31" i="17" s="1"/>
  <c r="A32" i="17" s="1"/>
  <c r="A35" i="17" s="1"/>
  <c r="A36" i="17" s="1"/>
  <c r="A37" i="17" s="1"/>
  <c r="A38" i="17" s="1"/>
  <c r="A39" i="17" s="1"/>
  <c r="A42" i="17" s="1"/>
  <c r="A43" i="17" s="1"/>
  <c r="A44" i="17" s="1"/>
  <c r="A45" i="17" s="1"/>
  <c r="A48" i="17" s="1"/>
  <c r="A49" i="17" s="1"/>
  <c r="A50" i="17" s="1"/>
  <c r="A53" i="17" s="1"/>
  <c r="A54" i="17" s="1"/>
  <c r="A55" i="17" s="1"/>
  <c r="A56" i="17" s="1"/>
  <c r="F11" i="14"/>
  <c r="H12" i="14"/>
  <c r="G12" i="14"/>
  <c r="F12" i="14"/>
  <c r="G24" i="14"/>
  <c r="F24" i="14"/>
  <c r="G23" i="14"/>
  <c r="F23" i="14"/>
  <c r="G27" i="14"/>
  <c r="F27" i="14"/>
  <c r="H20" i="14"/>
  <c r="G20" i="14"/>
  <c r="F20" i="14"/>
  <c r="H19" i="14"/>
  <c r="G19" i="14"/>
  <c r="F19" i="14"/>
  <c r="H14" i="14"/>
  <c r="G14" i="14"/>
  <c r="F14" i="14"/>
  <c r="F13" i="14"/>
  <c r="G13" i="14"/>
  <c r="H13" i="14"/>
  <c r="H10" i="14"/>
  <c r="G10" i="14"/>
  <c r="F10" i="14"/>
  <c r="H8" i="14"/>
  <c r="G8" i="14"/>
  <c r="F8" i="14"/>
  <c r="A57" i="17" l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H161" i="17"/>
  <c r="H121" i="17"/>
  <c r="H120" i="17"/>
  <c r="H118" i="17"/>
  <c r="H116" i="17"/>
  <c r="H115" i="17"/>
  <c r="H110" i="17"/>
  <c r="H108" i="17"/>
  <c r="H63" i="17"/>
  <c r="H59" i="17"/>
  <c r="H49" i="17"/>
  <c r="H48" i="17"/>
  <c r="H9" i="17"/>
  <c r="H8" i="17"/>
  <c r="A86" i="17" l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4" i="17" l="1"/>
  <c r="A135" i="17" s="1"/>
  <c r="A136" i="17" s="1"/>
  <c r="A137" i="17" s="1"/>
  <c r="A138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3" i="17" s="1"/>
  <c r="A184" i="17" s="1"/>
  <c r="A185" i="17" s="1"/>
  <c r="A186" i="17" s="1"/>
  <c r="A187" i="17" s="1"/>
  <c r="A188" i="17" s="1"/>
  <c r="A189" i="17" s="1"/>
  <c r="A192" i="17" s="1"/>
  <c r="A193" i="17" s="1"/>
  <c r="A194" i="17" s="1"/>
  <c r="A195" i="17" s="1"/>
  <c r="A8" i="4" s="1"/>
  <c r="A9" i="4" s="1"/>
  <c r="A10" i="4" s="1"/>
  <c r="A11" i="4" s="1"/>
  <c r="A12" i="4" s="1"/>
  <c r="A13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2" i="4" s="1"/>
  <c r="A33" i="4" s="1"/>
  <c r="A34" i="4" s="1"/>
  <c r="A35" i="4" s="1"/>
  <c r="A36" i="4" s="1"/>
  <c r="A37" i="4" s="1"/>
  <c r="A38" i="4" s="1"/>
  <c r="A39" i="4" s="1"/>
  <c r="A40" i="4" s="1"/>
  <c r="A43" i="4" s="1"/>
  <c r="A44" i="4" s="1"/>
  <c r="A45" i="4" s="1"/>
  <c r="A46" i="4" s="1"/>
  <c r="A47" i="4" s="1"/>
  <c r="A48" i="4" s="1"/>
  <c r="A49" i="4" s="1"/>
  <c r="A50" i="4" s="1"/>
  <c r="A51" i="4" s="1"/>
  <c r="A54" i="4" s="1"/>
  <c r="A55" i="4" s="1"/>
  <c r="A56" i="4" s="1"/>
  <c r="A59" i="4" s="1"/>
  <c r="A60" i="4" s="1"/>
  <c r="A61" i="4" s="1"/>
  <c r="A62" i="4" s="1"/>
  <c r="A63" i="4" s="1"/>
  <c r="A66" i="4" s="1"/>
  <c r="A67" i="4" s="1"/>
  <c r="A68" i="4" s="1"/>
  <c r="A69" i="4" s="1"/>
  <c r="A70" i="4" s="1"/>
  <c r="A71" i="4" s="1"/>
  <c r="A74" i="4" s="1"/>
  <c r="A75" i="4" s="1"/>
  <c r="A76" i="4" s="1"/>
  <c r="A77" i="4" s="1"/>
  <c r="A78" i="4" s="1"/>
  <c r="A79" i="4" s="1"/>
  <c r="A8" i="5" s="1"/>
  <c r="A9" i="5" s="1"/>
  <c r="A10" i="5" s="1"/>
  <c r="A11" i="5" s="1"/>
  <c r="A12" i="5" s="1"/>
  <c r="A13" i="5" s="1"/>
  <c r="A14" i="5" s="1"/>
  <c r="A15" i="5" s="1"/>
  <c r="A21" i="5" s="1"/>
  <c r="A27" i="5" s="1"/>
  <c r="A28" i="5" s="1"/>
  <c r="A31" i="5" s="1"/>
  <c r="A32" i="5" s="1"/>
  <c r="A33" i="5" s="1"/>
  <c r="A37" i="5" s="1"/>
  <c r="A39" i="5" s="1"/>
  <c r="A40" i="5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9" i="19" s="1"/>
  <c r="A60" i="19" s="1"/>
  <c r="A61" i="19" s="1"/>
  <c r="A62" i="19" s="1"/>
  <c r="A63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9" i="19" s="1"/>
  <c r="A80" i="19" s="1"/>
  <c r="A81" i="19" s="1"/>
  <c r="A82" i="19" s="1"/>
  <c r="A83" i="19" s="1"/>
  <c r="A8" i="6" s="1"/>
  <c r="A9" i="6" s="1"/>
  <c r="A10" i="6" s="1"/>
  <c r="A11" i="6" s="1"/>
  <c r="A12" i="6" s="1"/>
  <c r="A13" i="6" s="1"/>
  <c r="A14" i="6" s="1"/>
  <c r="A17" i="6" s="1"/>
  <c r="A18" i="6" s="1"/>
  <c r="A19" i="6" s="1"/>
  <c r="A20" i="6" s="1"/>
  <c r="A21" i="6" s="1"/>
  <c r="A22" i="6" s="1"/>
  <c r="A23" i="6" s="1"/>
  <c r="A26" i="6" s="1"/>
  <c r="A27" i="6" s="1"/>
  <c r="A28" i="6" s="1"/>
  <c r="A29" i="6" s="1"/>
  <c r="A30" i="6" s="1"/>
  <c r="A31" i="6" s="1"/>
  <c r="A32" i="6" s="1"/>
  <c r="A33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51" i="6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3" i="7" s="1"/>
  <c r="A44" i="7" s="1"/>
  <c r="A47" i="7" s="1"/>
  <c r="A50" i="7" s="1"/>
  <c r="A51" i="7" s="1"/>
  <c r="A52" i="7" s="1"/>
  <c r="A53" i="7" s="1"/>
  <c r="A54" i="7" s="1"/>
  <c r="A57" i="7" l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l="1"/>
  <c r="A58" i="9" s="1"/>
  <c r="A59" i="9" s="1"/>
  <c r="A60" i="9" s="1"/>
  <c r="A61" i="9" s="1"/>
  <c r="A62" i="9" s="1"/>
  <c r="A63" i="9" s="1"/>
  <c r="A64" i="9" s="1"/>
  <c r="A65" i="9" s="1"/>
  <c r="A66" i="9" s="1"/>
  <c r="A9" i="12" s="1"/>
  <c r="A10" i="12" s="1"/>
  <c r="A11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9" i="12" s="1"/>
  <c r="A33" i="12" s="1"/>
  <c r="A34" i="12" s="1"/>
  <c r="A35" i="12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3" i="8" s="1"/>
  <c r="A34" i="8" s="1"/>
  <c r="A35" i="8" s="1"/>
  <c r="A36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3" i="8" s="1"/>
  <c r="A54" i="8" s="1"/>
  <c r="A55" i="8" s="1"/>
  <c r="A56" i="8" s="1"/>
  <c r="A60" i="8" l="1"/>
  <c r="A61" i="8" s="1"/>
  <c r="A8" i="11" s="1"/>
  <c r="A9" i="11" s="1"/>
  <c r="A10" i="11" s="1"/>
  <c r="A11" i="11" s="1"/>
  <c r="A14" i="11" s="1"/>
  <c r="A15" i="11" s="1"/>
  <c r="A16" i="11" s="1"/>
  <c r="A19" i="11" s="1"/>
  <c r="A20" i="11" s="1"/>
  <c r="A21" i="11" s="1"/>
  <c r="A22" i="11" s="1"/>
  <c r="A23" i="11" s="1"/>
  <c r="A24" i="11" s="1"/>
  <c r="A25" i="11" s="1"/>
  <c r="A28" i="11" s="1"/>
  <c r="A29" i="11" s="1"/>
  <c r="A30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l="1"/>
  <c r="A58" i="11" s="1"/>
  <c r="A59" i="11" s="1"/>
  <c r="A60" i="11" s="1"/>
  <c r="A61" i="11" s="1"/>
  <c r="A62" i="11" s="1"/>
  <c r="A63" i="11" s="1"/>
  <c r="A64" i="11" s="1"/>
  <c r="A65" i="11" s="1"/>
  <c r="A66" i="11" s="1"/>
  <c r="A69" i="11" s="1"/>
  <c r="A70" i="11" s="1"/>
  <c r="A71" i="11" s="1"/>
  <c r="A72" i="11" s="1"/>
  <c r="A73" i="11" s="1"/>
  <c r="A74" i="11" s="1"/>
  <c r="A75" i="11" s="1"/>
  <c r="A78" i="11" s="1"/>
  <c r="A8" i="14" s="1"/>
  <c r="A9" i="14" s="1"/>
  <c r="A10" i="14" s="1"/>
  <c r="A11" i="14" s="1"/>
  <c r="A12" i="14" s="1"/>
  <c r="A13" i="14" s="1"/>
  <c r="A14" i="14" s="1"/>
  <c r="A15" i="14" s="1"/>
  <c r="A18" i="14" s="1"/>
  <c r="A19" i="14" s="1"/>
  <c r="A20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8" i="13" s="1"/>
  <c r="A9" i="13" s="1"/>
  <c r="A10" i="13" s="1"/>
  <c r="A11" i="13" s="1"/>
  <c r="A12" i="13" s="1"/>
  <c r="A13" i="13" s="1"/>
  <c r="A16" i="13" s="1"/>
  <c r="A17" i="13" s="1"/>
  <c r="A18" i="13" s="1"/>
  <c r="A19" i="13" s="1"/>
  <c r="A20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7" i="13" s="1"/>
  <c r="A48" i="13" s="1"/>
  <c r="A51" i="13" s="1"/>
  <c r="A54" i="13" s="1"/>
  <c r="A55" i="13" s="1"/>
  <c r="A8" i="18" s="1"/>
  <c r="A9" i="18" s="1"/>
  <c r="A10" i="18" s="1"/>
  <c r="A11" i="18" s="1"/>
  <c r="A12" i="18" s="1"/>
  <c r="A13" i="18" s="1"/>
  <c r="A14" i="18" s="1"/>
  <c r="A17" i="18" s="1"/>
  <c r="A18" i="18" s="1"/>
  <c r="A19" i="18" s="1"/>
  <c r="A20" i="18" s="1"/>
  <c r="A21" i="18" s="1"/>
  <c r="A22" i="18" s="1"/>
  <c r="A25" i="18" s="1"/>
  <c r="A26" i="18" s="1"/>
  <c r="A27" i="18" s="1"/>
  <c r="A28" i="18" s="1"/>
  <c r="A29" i="18" s="1"/>
  <c r="A30" i="18" s="1"/>
  <c r="A31" i="18" s="1"/>
  <c r="A32" i="18" s="1"/>
</calcChain>
</file>

<file path=xl/sharedStrings.xml><?xml version="1.0" encoding="utf-8"?>
<sst xmlns="http://schemas.openxmlformats.org/spreadsheetml/2006/main" count="2625" uniqueCount="912">
  <si>
    <t>FACILITY PROGRAMMING STANDARDS</t>
  </si>
  <si>
    <t xml:space="preserve">STATE UNIVERSITY OF NEW YORK </t>
  </si>
  <si>
    <t>IN CONSULTATION WITH STATE UNIVERSITY CONSTRUCTION FUND</t>
  </si>
  <si>
    <t>Catalogue of Net Square Foot Allowance</t>
  </si>
  <si>
    <t>AiM - FICM Code 100 - 800</t>
  </si>
  <si>
    <t>Updated July 2018</t>
  </si>
  <si>
    <t>100 Classroom Facilities</t>
  </si>
  <si>
    <t>item</t>
  </si>
  <si>
    <t>AiM - FICM</t>
  </si>
  <si>
    <t>Former</t>
  </si>
  <si>
    <t>Academic</t>
  </si>
  <si>
    <t>Room Name</t>
  </si>
  <si>
    <t>Determinant</t>
  </si>
  <si>
    <t>Square Foot</t>
  </si>
  <si>
    <t>No.</t>
  </si>
  <si>
    <t>Code 100</t>
  </si>
  <si>
    <t>PSI Code</t>
  </si>
  <si>
    <t>Level</t>
  </si>
  <si>
    <t>Aim - Location</t>
  </si>
  <si>
    <t>Capacity</t>
  </si>
  <si>
    <t>User</t>
  </si>
  <si>
    <t>per Location</t>
  </si>
  <si>
    <t>per Station</t>
  </si>
  <si>
    <t>Classroom &amp; Service</t>
  </si>
  <si>
    <t>Any</t>
  </si>
  <si>
    <t>Active Learning Classroom*</t>
  </si>
  <si>
    <t>Under 20</t>
  </si>
  <si>
    <t>Student</t>
  </si>
  <si>
    <t>Seminar, Group Classroom</t>
  </si>
  <si>
    <t>Classroom</t>
  </si>
  <si>
    <t>21-40</t>
  </si>
  <si>
    <t>41-60</t>
  </si>
  <si>
    <t>Classroom Service</t>
  </si>
  <si>
    <t>Lecture Hall &amp; Service</t>
  </si>
  <si>
    <t>Lecture Hall</t>
  </si>
  <si>
    <t>Seat</t>
  </si>
  <si>
    <t>Prep &amp; Storage</t>
  </si>
  <si>
    <t>Facility</t>
  </si>
  <si>
    <t>120 or 10%</t>
  </si>
  <si>
    <t>240 or 10%</t>
  </si>
  <si>
    <t>480 or 10 %</t>
  </si>
  <si>
    <t>General Lecture Room</t>
  </si>
  <si>
    <t>200+</t>
  </si>
  <si>
    <t>Note: If primary non-instructional as room and service will code under FICM 610, 615 or PSI 6500, 6502</t>
  </si>
  <si>
    <t>*Classroom with movable furniture, more equipment</t>
  </si>
  <si>
    <t>200 Laboratory Facilities</t>
  </si>
  <si>
    <t>Class Lab &amp; Service</t>
  </si>
  <si>
    <t>Science General</t>
  </si>
  <si>
    <t>UG</t>
  </si>
  <si>
    <t>All Science Labs</t>
  </si>
  <si>
    <t>Grad</t>
  </si>
  <si>
    <t>Arts - Performing</t>
  </si>
  <si>
    <t>Class-Lab Theater</t>
  </si>
  <si>
    <t>Stage Craft Studios</t>
  </si>
  <si>
    <t>Dance Studio</t>
  </si>
  <si>
    <t>Instrument Rehearsal Room</t>
  </si>
  <si>
    <t>Vary</t>
  </si>
  <si>
    <t>Instrument Storage</t>
  </si>
  <si>
    <t>Choral Rehearsal Room</t>
  </si>
  <si>
    <t>Music Storage</t>
  </si>
  <si>
    <t>Education</t>
  </si>
  <si>
    <t>UD</t>
  </si>
  <si>
    <t>Curriculum Lab</t>
  </si>
  <si>
    <t>Workroom</t>
  </si>
  <si>
    <t>15-22</t>
  </si>
  <si>
    <t>File room</t>
  </si>
  <si>
    <t>Statistics Lab</t>
  </si>
  <si>
    <t>Data Processing</t>
  </si>
  <si>
    <t>Teach Machine Lab</t>
  </si>
  <si>
    <t>Engineering</t>
  </si>
  <si>
    <t xml:space="preserve">UG </t>
  </si>
  <si>
    <t>Engineering Lab</t>
  </si>
  <si>
    <t>Librarian</t>
  </si>
  <si>
    <t>Library School</t>
  </si>
  <si>
    <t>Book Space</t>
  </si>
  <si>
    <t>Cataloguing Lab</t>
  </si>
  <si>
    <t>Reference Lab</t>
  </si>
  <si>
    <t>1300/1301</t>
  </si>
  <si>
    <t>Children's Literature Room</t>
  </si>
  <si>
    <t>Mathematics</t>
  </si>
  <si>
    <t>Statistics &amp; Model Lab</t>
  </si>
  <si>
    <t>Computer Room</t>
  </si>
  <si>
    <t>Lab Storage</t>
  </si>
  <si>
    <t>Dept.</t>
  </si>
  <si>
    <t>Server Room</t>
  </si>
  <si>
    <t>Physical &amp; Biological</t>
  </si>
  <si>
    <t>Physical</t>
  </si>
  <si>
    <t>Special Physics, Chemistry, Astronomy, Geology Labs</t>
  </si>
  <si>
    <t>Physical Science Departmental Research</t>
  </si>
  <si>
    <t>Instrument Lab</t>
  </si>
  <si>
    <t>1300/1302</t>
  </si>
  <si>
    <t>Roof Observatory</t>
  </si>
  <si>
    <t>1300/1303</t>
  </si>
  <si>
    <t>Planetarium</t>
  </si>
  <si>
    <t>1350/1351</t>
  </si>
  <si>
    <t>Tech Instrument Lab</t>
  </si>
  <si>
    <t>Technician</t>
  </si>
  <si>
    <t>Atomic Physics Lab (including Cubicle)</t>
  </si>
  <si>
    <t>Faculty</t>
  </si>
  <si>
    <t>Radio Isotope Lab (including Counting Room)</t>
  </si>
  <si>
    <t>Optics Darkroom</t>
  </si>
  <si>
    <t>Student/Fac</t>
  </si>
  <si>
    <t>1301/1352</t>
  </si>
  <si>
    <t>Special Equipment &amp; Project Room</t>
  </si>
  <si>
    <t>Darkroom</t>
  </si>
  <si>
    <t>Balance Room</t>
  </si>
  <si>
    <t>Lab</t>
  </si>
  <si>
    <t>1350/1353</t>
  </si>
  <si>
    <t>High Pressure Lab</t>
  </si>
  <si>
    <t>Lab(s)</t>
  </si>
  <si>
    <t>Quiet Room</t>
  </si>
  <si>
    <t>Counting Room</t>
  </si>
  <si>
    <t>Cold Room</t>
  </si>
  <si>
    <t>Ice Room</t>
  </si>
  <si>
    <t>Battery Room</t>
  </si>
  <si>
    <t>Distill (Deminer) Room</t>
  </si>
  <si>
    <t>Lapidary &amp; Balance Room</t>
  </si>
  <si>
    <t>Stockroom</t>
  </si>
  <si>
    <t>Departmental Storage</t>
  </si>
  <si>
    <t>Department</t>
  </si>
  <si>
    <t>Bulk Volatile Chem. &amp; Acid Storage</t>
  </si>
  <si>
    <t>Earth Science Specimen Storage</t>
  </si>
  <si>
    <t>X-Ray &amp; Control</t>
  </si>
  <si>
    <t>Statistics Room</t>
  </si>
  <si>
    <t>Model (Carpentry, Mechanic, Electric) Workshop &amp; Storage</t>
  </si>
  <si>
    <t>Glass Blowing Shop</t>
  </si>
  <si>
    <t>Biological</t>
  </si>
  <si>
    <t>Special Bio Science Labs</t>
  </si>
  <si>
    <t>Bio Science Departmental Research</t>
  </si>
  <si>
    <t>Darkroom (Biology)</t>
  </si>
  <si>
    <t>Refrigeration Room</t>
  </si>
  <si>
    <t>Aquarium Room</t>
  </si>
  <si>
    <t>Animal</t>
  </si>
  <si>
    <t>Small Animal Room</t>
  </si>
  <si>
    <t>Large Animal Room</t>
  </si>
  <si>
    <t>Animal Food Storage/Prep</t>
  </si>
  <si>
    <t>Greenhouse</t>
  </si>
  <si>
    <t>0.5/fte</t>
  </si>
  <si>
    <t>Workroom-Headhouse</t>
  </si>
  <si>
    <t>Herb &amp; Mntg. Room</t>
  </si>
  <si>
    <t>Constant Temperature Room</t>
  </si>
  <si>
    <t>General Stockroom</t>
  </si>
  <si>
    <t>X-Ray Room &amp;</t>
  </si>
  <si>
    <t>Control Room</t>
  </si>
  <si>
    <t>Social Science</t>
  </si>
  <si>
    <t>Anthropology Lab</t>
  </si>
  <si>
    <t>Cartography Lab</t>
  </si>
  <si>
    <t>Map Room</t>
  </si>
  <si>
    <t>Geography Lab</t>
  </si>
  <si>
    <t>Workroom &amp; Storage</t>
  </si>
  <si>
    <t>Psychology Lab</t>
  </si>
  <si>
    <t>Storage &amp; Prep</t>
  </si>
  <si>
    <t>General Psychology Lab</t>
  </si>
  <si>
    <t>Soundproof Room</t>
  </si>
  <si>
    <t>Psychology Test &amp; Scoring</t>
  </si>
  <si>
    <t>Test Storage</t>
  </si>
  <si>
    <t>Psychology Observation Lab</t>
  </si>
  <si>
    <t>Psychology Observation Room</t>
  </si>
  <si>
    <t>Psych Measure Lab</t>
  </si>
  <si>
    <t>Statistics Measure Lab</t>
  </si>
  <si>
    <t>Animal Behavior Lab</t>
  </si>
  <si>
    <t>Animal Room</t>
  </si>
  <si>
    <t>Panel Room</t>
  </si>
  <si>
    <t>Experiment Room</t>
  </si>
  <si>
    <t>Shop</t>
  </si>
  <si>
    <t>Equipment Const. Shop</t>
  </si>
  <si>
    <t>Storage</t>
  </si>
  <si>
    <t>Speech &amp; Languages</t>
  </si>
  <si>
    <t>Speech Clinic</t>
  </si>
  <si>
    <t>Demonstration Lab &amp; Demonstration Room</t>
  </si>
  <si>
    <t>Speech Studio Room</t>
  </si>
  <si>
    <t>1300&amp;1350</t>
  </si>
  <si>
    <t>LD</t>
  </si>
  <si>
    <t>Language Speech Lab (including Control)</t>
  </si>
  <si>
    <t>1300/1353</t>
  </si>
  <si>
    <t>Language Lab</t>
  </si>
  <si>
    <t>Visual</t>
  </si>
  <si>
    <t>Drawing &amp; Design, General Craft, Digital Drawing, Graphics, Metalwork and Painting Studio</t>
  </si>
  <si>
    <t>Drawing Studio Storage</t>
  </si>
  <si>
    <t>Sculpture Studio</t>
  </si>
  <si>
    <t>Sculpture Studio Storage</t>
  </si>
  <si>
    <t>Ceramics Studio</t>
  </si>
  <si>
    <t>Glazing, Kilns, Clay Prep. &amp; Studio Storage</t>
  </si>
  <si>
    <t>Studio</t>
  </si>
  <si>
    <t>Photo Studio Suite (including Printing, Developing, Drying, Mounting, Dk. Room, Slide Study, Workroom)</t>
  </si>
  <si>
    <t>Suite</t>
  </si>
  <si>
    <t>Photo Studio Storage</t>
  </si>
  <si>
    <t>210/215</t>
  </si>
  <si>
    <t>1300/1350</t>
  </si>
  <si>
    <t>Art Grad Studio (including storage)</t>
  </si>
  <si>
    <t>Vocational /Technical</t>
  </si>
  <si>
    <t>Accounting/Bookkeeping</t>
  </si>
  <si>
    <t>Machine Lab</t>
  </si>
  <si>
    <t>Management</t>
  </si>
  <si>
    <t>Electronic Data Lab</t>
  </si>
  <si>
    <t>Secretarial Practice Lab</t>
  </si>
  <si>
    <t>Typing Lab</t>
  </si>
  <si>
    <t>Shorthand Lab</t>
  </si>
  <si>
    <t>Distributive Education</t>
  </si>
  <si>
    <t>Prep Room</t>
  </si>
  <si>
    <t>Student Shop</t>
  </si>
  <si>
    <t>Machine Shop</t>
  </si>
  <si>
    <t>Proj Lab &amp; Drafting</t>
  </si>
  <si>
    <t>General Industrial Lab</t>
  </si>
  <si>
    <t>Diesel Engineering Lab</t>
  </si>
  <si>
    <t>Drafting Room</t>
  </si>
  <si>
    <t>Electric Lab</t>
  </si>
  <si>
    <t>Electric Machinery Lab</t>
  </si>
  <si>
    <t>Electric Power Lab</t>
  </si>
  <si>
    <t>Electronics Lab</t>
  </si>
  <si>
    <t>Heating &amp; Air Conditioning Lab</t>
  </si>
  <si>
    <t>Internal Combustion Lab</t>
  </si>
  <si>
    <t>Machine Tool Lab</t>
  </si>
  <si>
    <t>Masonry Lab</t>
  </si>
  <si>
    <t>Materials Test Lab</t>
  </si>
  <si>
    <t>Metallurgy - Stress Lab</t>
  </si>
  <si>
    <t>Welding Lab</t>
  </si>
  <si>
    <t>Voc Technology Research</t>
  </si>
  <si>
    <t>Open Lab &amp; Service</t>
  </si>
  <si>
    <t>Ensemble Rehearsal Room</t>
  </si>
  <si>
    <t>Piano Rehearsal Room</t>
  </si>
  <si>
    <t>Piano (Electronic)</t>
  </si>
  <si>
    <t>Individual  Instrument Practice</t>
  </si>
  <si>
    <t>Computer Lab</t>
  </si>
  <si>
    <t>Open Lab Service</t>
  </si>
  <si>
    <t>Special Service</t>
  </si>
  <si>
    <t>1353 or 2001</t>
  </si>
  <si>
    <t>UG &amp; G</t>
  </si>
  <si>
    <t>Biological Museum</t>
  </si>
  <si>
    <t>Occupant</t>
  </si>
  <si>
    <t>Science/Math Museum</t>
  </si>
  <si>
    <t>Display Cases &amp; Storage</t>
  </si>
  <si>
    <t>Department Supplies</t>
  </si>
  <si>
    <t>Certificate Vocational Program</t>
  </si>
  <si>
    <t>SqFt per Lab</t>
  </si>
  <si>
    <t>Avg. Sf per Station</t>
  </si>
  <si>
    <t>Code 200</t>
  </si>
  <si>
    <t>Capacity 20-24</t>
  </si>
  <si>
    <t>Capacity 25-30</t>
  </si>
  <si>
    <t>Enrollment &gt;61</t>
  </si>
  <si>
    <t>Agriculture</t>
  </si>
  <si>
    <t>Post H.S.</t>
  </si>
  <si>
    <t>Agricultural Production</t>
  </si>
  <si>
    <t>Dairy Cattle Management</t>
  </si>
  <si>
    <t>Farm Mechanics</t>
  </si>
  <si>
    <t>Greenhouse Management</t>
  </si>
  <si>
    <t>Institution Grounds Keeper</t>
  </si>
  <si>
    <t>Pest Control (Exterminators)</t>
  </si>
  <si>
    <t>Automotive Service</t>
  </si>
  <si>
    <t>Aerospace Service Aide</t>
  </si>
  <si>
    <t>Air Frame Mechanics</t>
  </si>
  <si>
    <t>Air Craft Power Plant</t>
  </si>
  <si>
    <t>Auto Eng. &amp; Power Train</t>
  </si>
  <si>
    <t>Auto Mechanics (Elem)</t>
  </si>
  <si>
    <t>Auto Mechanics (Adv.)</t>
  </si>
  <si>
    <t>Automotive Body &amp; Chassis</t>
  </si>
  <si>
    <t>Auto Mechanics (Body)</t>
  </si>
  <si>
    <t>Auto Transmissions</t>
  </si>
  <si>
    <t>Diesel Mechanics (Welding)</t>
  </si>
  <si>
    <t>Heavy Equipment</t>
  </si>
  <si>
    <t>Power Plant Mechanics</t>
  </si>
  <si>
    <t>Small Engines</t>
  </si>
  <si>
    <t>Building Construction</t>
  </si>
  <si>
    <t>Carpentry (Elem)</t>
  </si>
  <si>
    <t>Carpentry (Adv.)</t>
  </si>
  <si>
    <t>Electrical Construction &amp; Maintenance</t>
  </si>
  <si>
    <t>Masonry</t>
  </si>
  <si>
    <t>Plumbing &amp; Heating</t>
  </si>
  <si>
    <t>Plumbing Heating &amp; Pipe Fitting</t>
  </si>
  <si>
    <t>Wood Products</t>
  </si>
  <si>
    <t>Building Interior Services</t>
  </si>
  <si>
    <t>Business &amp; Personal Services</t>
  </si>
  <si>
    <t>Beginning Office Worker</t>
  </si>
  <si>
    <t>Clerical-Stenographic</t>
  </si>
  <si>
    <t>Machine Clerical</t>
  </si>
  <si>
    <t>Office Practice</t>
  </si>
  <si>
    <t>Secretarial Practice</t>
  </si>
  <si>
    <t>Commercial Driving</t>
  </si>
  <si>
    <t>N/A</t>
  </si>
  <si>
    <t>Commercial Hostess</t>
  </si>
  <si>
    <t>Practical Nursing</t>
  </si>
  <si>
    <t>Food Services</t>
  </si>
  <si>
    <t>Chef</t>
  </si>
  <si>
    <t>Commercial Cooking</t>
  </si>
  <si>
    <t>General Repair Services</t>
  </si>
  <si>
    <t>Appliance Repair</t>
  </si>
  <si>
    <t>Electronic Equipment Repair</t>
  </si>
  <si>
    <t>Instrument Repairman</t>
  </si>
  <si>
    <t>Library Aides &amp; Book. Binding</t>
  </si>
  <si>
    <t>Machines &amp; Vending</t>
  </si>
  <si>
    <t>Graphic Arts</t>
  </si>
  <si>
    <t>A.V. Educational Media</t>
  </si>
  <si>
    <t>Commercial &amp; Adv. Art</t>
  </si>
  <si>
    <t>Drafting</t>
  </si>
  <si>
    <t>Graphic Arts Cameraman</t>
  </si>
  <si>
    <t>Offset Printing</t>
  </si>
  <si>
    <t>Graphic Arts &amp; Printing</t>
  </si>
  <si>
    <t>Industrial Trades</t>
  </si>
  <si>
    <t>Post. H.S.</t>
  </si>
  <si>
    <t>Heating &amp; Refrigeration Service</t>
  </si>
  <si>
    <t>Industrial Machine Tools</t>
  </si>
  <si>
    <t>Industrial Welding</t>
  </si>
  <si>
    <t>Machinist (Tool &amp; Die)</t>
  </si>
  <si>
    <t>Refrig. &amp; Air Conditioning</t>
  </si>
  <si>
    <t>Welding</t>
  </si>
  <si>
    <t>*Note: "Room Type Code" includes within standard Lab Service Space which would be coded "1350" in PSI or "215" in FICM, if in a separate room.</t>
  </si>
  <si>
    <t>250 Laboratory Facilities</t>
  </si>
  <si>
    <t>Research</t>
  </si>
  <si>
    <t>Code 250</t>
  </si>
  <si>
    <t>Departmental Research</t>
  </si>
  <si>
    <t>Engineering Research</t>
  </si>
  <si>
    <t>Physical Science Research</t>
  </si>
  <si>
    <t>Behavioral Science Research</t>
  </si>
  <si>
    <t>Req. Labs</t>
  </si>
  <si>
    <t>Social Science Research</t>
  </si>
  <si>
    <t>Note: Standards for appropriate lab, lab support, office, etc. may be applied when programming research and support</t>
  </si>
  <si>
    <t xml:space="preserve">         facility, if suitable.</t>
  </si>
  <si>
    <t>By Academic Program</t>
  </si>
  <si>
    <t>Module A</t>
  </si>
  <si>
    <t>PI</t>
  </si>
  <si>
    <t>One Module in Doctoral Programs, One/half module for Master's Programs CIP 02, 03, 04, 14, 26</t>
  </si>
  <si>
    <t>Module B</t>
  </si>
  <si>
    <t>One Module in Doctoral Programs, One/half module for Master's Programs CIP 40, 42, 51</t>
  </si>
  <si>
    <t>By Faculty FTE</t>
  </si>
  <si>
    <t xml:space="preserve">Major Research </t>
  </si>
  <si>
    <t>Health Sciences</t>
  </si>
  <si>
    <t>General &amp; Special Use Service</t>
  </si>
  <si>
    <t>General or Special Storage or Equipment</t>
  </si>
  <si>
    <t>% by dept. factor</t>
  </si>
  <si>
    <t>1352/1353</t>
  </si>
  <si>
    <t>Workshops, Radiation Rooms, Special Preparation Rooms, X-Ray Rooms, Temp Control Rooms, Equipment Rooms, Photo Labs, Electronic Labs and Specialty Design Rooms.</t>
  </si>
  <si>
    <t>Research Service</t>
  </si>
  <si>
    <t>Research/Non-Class Lab &amp; Service</t>
  </si>
  <si>
    <t>Experimental Stations/Science Research Center and Institutes:</t>
  </si>
  <si>
    <t>UD &amp; Higher</t>
  </si>
  <si>
    <t>Research Facilities</t>
  </si>
  <si>
    <t xml:space="preserve">&lt;3000 FTE </t>
  </si>
  <si>
    <t>30 sf/fte faculty</t>
  </si>
  <si>
    <t xml:space="preserve">&gt;3000 FTE </t>
  </si>
  <si>
    <t>40 sf/fte faculty</t>
  </si>
  <si>
    <t>Staff</t>
  </si>
  <si>
    <t>Research Office</t>
  </si>
  <si>
    <t>250 sf/fte faculty</t>
  </si>
  <si>
    <t>Research Facility Service</t>
  </si>
  <si>
    <t>300 Office Facilities</t>
  </si>
  <si>
    <t>Departmental &amp; Administrative Office</t>
  </si>
  <si>
    <t>Code 300</t>
  </si>
  <si>
    <t>Department Office</t>
  </si>
  <si>
    <t>Office-Faculty</t>
  </si>
  <si>
    <t>Division</t>
  </si>
  <si>
    <t>Dean</t>
  </si>
  <si>
    <t>Chairman</t>
  </si>
  <si>
    <t>Head</t>
  </si>
  <si>
    <t>Office-Faculty Studio</t>
  </si>
  <si>
    <t>Office-Faculty Lab</t>
  </si>
  <si>
    <t>Office-Faculty Staff</t>
  </si>
  <si>
    <t>Secretary</t>
  </si>
  <si>
    <t>3+</t>
  </si>
  <si>
    <t>Office-Faculty Student</t>
  </si>
  <si>
    <t>1+</t>
  </si>
  <si>
    <t>GTA</t>
  </si>
  <si>
    <t>Office-Faculty Technician</t>
  </si>
  <si>
    <t>Office-Adjunct</t>
  </si>
  <si>
    <t>Adjunct</t>
  </si>
  <si>
    <t>Office-Administrative</t>
  </si>
  <si>
    <t>Conference Room -Faculty</t>
  </si>
  <si>
    <t>Workroom, Reception Space, Supply, Storage, Records, File, Mailroom, Duplicating Room, etc.</t>
  </si>
  <si>
    <t>Policy &amp; Dept. Size</t>
  </si>
  <si>
    <t>120, 10x6, 100, etc.</t>
  </si>
  <si>
    <t>6% or Faculty FTEs x (160 - Office Area)</t>
  </si>
  <si>
    <t>Administrative Office</t>
  </si>
  <si>
    <t>Adm</t>
  </si>
  <si>
    <t>Chief Admin Office</t>
  </si>
  <si>
    <t>President</t>
  </si>
  <si>
    <t>     Study</t>
  </si>
  <si>
    <t>     File Room</t>
  </si>
  <si>
    <t>     Lavatory</t>
  </si>
  <si>
    <t>     Coat Closet</t>
  </si>
  <si>
    <t>total of 680</t>
  </si>
  <si>
    <t>Waiting/Reception</t>
  </si>
  <si>
    <t>Visitor</t>
  </si>
  <si>
    <t>Secretary to Pres</t>
  </si>
  <si>
    <t>Vice President</t>
  </si>
  <si>
    <t>VP</t>
  </si>
  <si>
    <t>College Dean</t>
  </si>
  <si>
    <t>Program Director</t>
  </si>
  <si>
    <t>Admin</t>
  </si>
  <si>
    <t>Program Admin. (Associate.)</t>
  </si>
  <si>
    <t>Other Administrators</t>
  </si>
  <si>
    <t>Clerk</t>
  </si>
  <si>
    <t>Clerical &amp; Steno Offices</t>
  </si>
  <si>
    <t>&gt; 3</t>
  </si>
  <si>
    <t>240+</t>
  </si>
  <si>
    <t>Offices for Business, Bursar, Personnel, Housing, Admission, Dean/Director Assistants, etc.</t>
  </si>
  <si>
    <t>1 ea.</t>
  </si>
  <si>
    <t>Officer</t>
  </si>
  <si>
    <t>Admission Space for: Library, IT &amp; Central Services</t>
  </si>
  <si>
    <t>Active File Storage</t>
  </si>
  <si>
    <t>File</t>
  </si>
  <si>
    <t>10/file</t>
  </si>
  <si>
    <t>Reception Area</t>
  </si>
  <si>
    <t>Waiting Area</t>
  </si>
  <si>
    <t>Central Duplicating</t>
  </si>
  <si>
    <t>Campus</t>
  </si>
  <si>
    <t>Mail Center/Room</t>
  </si>
  <si>
    <t>&lt; 3000</t>
  </si>
  <si>
    <t>Enrollment</t>
  </si>
  <si>
    <t>3000-6000</t>
  </si>
  <si>
    <t>60001-10000</t>
  </si>
  <si>
    <t>10001-20000</t>
  </si>
  <si>
    <t>20001-30000</t>
  </si>
  <si>
    <t>Walk-in-Safe (Vault)</t>
  </si>
  <si>
    <t>Lounges</t>
  </si>
  <si>
    <t>Kitchenettes</t>
  </si>
  <si>
    <t>Dept</t>
  </si>
  <si>
    <t>Student Administration</t>
  </si>
  <si>
    <t>Director</t>
  </si>
  <si>
    <t>Clerical</t>
  </si>
  <si>
    <t>&gt; 1</t>
  </si>
  <si>
    <t>Chaplain</t>
  </si>
  <si>
    <t>Conference Room</t>
  </si>
  <si>
    <t>Office Service</t>
  </si>
  <si>
    <t>Admission</t>
  </si>
  <si>
    <t>Recruit/Placement</t>
  </si>
  <si>
    <t>Registrar</t>
  </si>
  <si>
    <t>Dean of Students</t>
  </si>
  <si>
    <t>Finance &amp; Budget</t>
  </si>
  <si>
    <t>Personnel</t>
  </si>
  <si>
    <t>Public Relations</t>
  </si>
  <si>
    <t>Dean of Grad School</t>
  </si>
  <si>
    <t>Extension &amp; Summer Program</t>
  </si>
  <si>
    <t>Central Files</t>
  </si>
  <si>
    <t>1500-3000</t>
  </si>
  <si>
    <t>Conference Rooms</t>
  </si>
  <si>
    <t>Conference</t>
  </si>
  <si>
    <t>Chief Conference Rooms</t>
  </si>
  <si>
    <t>Business Affairs</t>
  </si>
  <si>
    <t>Student Affairs</t>
  </si>
  <si>
    <t>Faculty Conference Room</t>
  </si>
  <si>
    <t>400 Study Facilities</t>
  </si>
  <si>
    <t>Library</t>
  </si>
  <si>
    <t>Code 400</t>
  </si>
  <si>
    <t>Stack</t>
  </si>
  <si>
    <t>General Open Stack</t>
  </si>
  <si>
    <t>Volume</t>
  </si>
  <si>
    <t>15v/sf</t>
  </si>
  <si>
    <t>Stacks (open &amp; closed)</t>
  </si>
  <si>
    <t>Up to 50M</t>
  </si>
  <si>
    <t>14v/sf</t>
  </si>
  <si>
    <t>Over 50M</t>
  </si>
  <si>
    <t>Stacks (reserve, etc.)</t>
  </si>
  <si>
    <t>7.5v/sf</t>
  </si>
  <si>
    <t>Current Periodic</t>
  </si>
  <si>
    <t>2.33 title/sf</t>
  </si>
  <si>
    <t>Microform Storage (allows for reels storage/counted as "Volumes" + 50% more space for other microform storage)</t>
  </si>
  <si>
    <t>Micro Reel</t>
  </si>
  <si>
    <t>30 micros/sf</t>
  </si>
  <si>
    <t>Law Stack</t>
  </si>
  <si>
    <t>0.14sf/first 150,000 volumes</t>
  </si>
  <si>
    <t>0.12sf/second 150,000 volumes</t>
  </si>
  <si>
    <t>0.1sf/next 300,000 volumes</t>
  </si>
  <si>
    <t>0.09sf/all above 600,000 volumes</t>
  </si>
  <si>
    <t>Open-Stack Study Room</t>
  </si>
  <si>
    <t>4000/4001</t>
  </si>
  <si>
    <t>Open-Stack Reading Rooms</t>
  </si>
  <si>
    <t>Reader</t>
  </si>
  <si>
    <t>General Reader Station (table carrel)</t>
  </si>
  <si>
    <t>Closed Carrel</t>
  </si>
  <si>
    <t>Faculty Study</t>
  </si>
  <si>
    <t>Informal Lounge &amp; Listening Rooms</t>
  </si>
  <si>
    <t>Seminar Room</t>
  </si>
  <si>
    <t>Computer Access Station</t>
  </si>
  <si>
    <t>Processing Room</t>
  </si>
  <si>
    <t>Circulation Desk Area</t>
  </si>
  <si>
    <t>&lt; 5000</t>
  </si>
  <si>
    <t>&gt; 5000</t>
  </si>
  <si>
    <t>Circulation Desk Workstation</t>
  </si>
  <si>
    <t>Reference &amp; Catalog</t>
  </si>
  <si>
    <t>Control &amp; Reserve</t>
  </si>
  <si>
    <t>General Reader Service</t>
  </si>
  <si>
    <t>Catalog Area</t>
  </si>
  <si>
    <t>Cards</t>
  </si>
  <si>
    <t>0.42/1000 cards</t>
  </si>
  <si>
    <t>Study Service</t>
  </si>
  <si>
    <t>General Staff Process Service</t>
  </si>
  <si>
    <t>Circulation Workroom</t>
  </si>
  <si>
    <t>Catalog Department</t>
  </si>
  <si>
    <t>Repair &amp; Bindery</t>
  </si>
  <si>
    <t>Photo Reproduction</t>
  </si>
  <si>
    <t>Receiving/Shipping</t>
  </si>
  <si>
    <t>Staff, Locker, Lounge, Coat, Closet, etc.</t>
  </si>
  <si>
    <t>General Standards for Similar Space</t>
  </si>
  <si>
    <t>Library Supplies &amp; Storage</t>
  </si>
  <si>
    <t>Book Truck</t>
  </si>
  <si>
    <t>Truck</t>
  </si>
  <si>
    <t>Equipment Loan</t>
  </si>
  <si>
    <t>Library Administration</t>
  </si>
  <si>
    <t>5000/01</t>
  </si>
  <si>
    <t>See “office - 310.50”</t>
  </si>
  <si>
    <t>500 Special Use Facilities</t>
  </si>
  <si>
    <t>IT - Electronic Data Processing, Instructional Resources</t>
  </si>
  <si>
    <t>Item</t>
  </si>
  <si>
    <t>Code 500</t>
  </si>
  <si>
    <t>Media Production Facilities &amp; Services</t>
  </si>
  <si>
    <t>T.V. (Teach) Studio</t>
  </si>
  <si>
    <t>T.V. (Projection) Room</t>
  </si>
  <si>
    <t>Multi-Use Studio</t>
  </si>
  <si>
    <t>Control Room (Central)</t>
  </si>
  <si>
    <t>750-1000</t>
  </si>
  <si>
    <t>Control Room (Studio)</t>
  </si>
  <si>
    <t>Video-Tape/Projection. Room</t>
  </si>
  <si>
    <t>240-300</t>
  </si>
  <si>
    <t>Repair and Storage</t>
  </si>
  <si>
    <t>Prop &amp; Set Storage</t>
  </si>
  <si>
    <t>Equipment Storage</t>
  </si>
  <si>
    <t>Sound-film Studio</t>
  </si>
  <si>
    <t>Control Booth</t>
  </si>
  <si>
    <t>Film Studio</t>
  </si>
  <si>
    <t>Sound Recording Suite (Studio)</t>
  </si>
  <si>
    <t>Projection Space</t>
  </si>
  <si>
    <t>Rehearsal</t>
  </si>
  <si>
    <t>Rehearsal Storage</t>
  </si>
  <si>
    <t>Animation Studio</t>
  </si>
  <si>
    <t>Film Material Printing Lab</t>
  </si>
  <si>
    <t>Chemical Storage</t>
  </si>
  <si>
    <t>Material Storage</t>
  </si>
  <si>
    <t>Preview Rooms</t>
  </si>
  <si>
    <t>Vault</t>
  </si>
  <si>
    <t>Graphic Arts Studio</t>
  </si>
  <si>
    <t>Central Workshop</t>
  </si>
  <si>
    <t>Workshop Storage</t>
  </si>
  <si>
    <t>Film Storage</t>
  </si>
  <si>
    <t>Equip. Storage</t>
  </si>
  <si>
    <t>Preview. Room</t>
  </si>
  <si>
    <t>Office/Rec.</t>
  </si>
  <si>
    <t>E. D. P. Production &amp; Service</t>
  </si>
  <si>
    <t>Central Computer Server Room</t>
  </si>
  <si>
    <t>Machine</t>
  </si>
  <si>
    <t>No Standards</t>
  </si>
  <si>
    <t>Computer Storage, Repair, etc.</t>
  </si>
  <si>
    <t>E. D. P. Administration</t>
  </si>
  <si>
    <t>5000/5051</t>
  </si>
  <si>
    <t>Office &amp; Office Services</t>
  </si>
  <si>
    <t>See Office - 310.50</t>
  </si>
  <si>
    <t>Data Processing &amp; Computer Work Space</t>
  </si>
  <si>
    <t>Data Processing Machine Room</t>
  </si>
  <si>
    <t>1200-1500</t>
  </si>
  <si>
    <t>5002 &amp; 5003</t>
  </si>
  <si>
    <t>Small</t>
  </si>
  <si>
    <t>Medium</t>
  </si>
  <si>
    <t>Large</t>
  </si>
  <si>
    <t>Very Large</t>
  </si>
  <si>
    <t>IT Administration</t>
  </si>
  <si>
    <t>Office-Administrative &amp; Office Services</t>
  </si>
  <si>
    <t>Campus-wide</t>
  </si>
  <si>
    <t>&gt;5000 FTE</t>
  </si>
  <si>
    <t>4000 sf core + (fte-5000) x 0.75 ansf/fte in excess of 5000 fte</t>
  </si>
  <si>
    <t>media production</t>
  </si>
  <si>
    <t>&lt;5000 FTE</t>
  </si>
  <si>
    <t>2000 sf core + (fte-2000) x1 ansf/fte in excess of 2000 fte</t>
  </si>
  <si>
    <t>Athletic or Physical Education</t>
  </si>
  <si>
    <t>Athletic or PE Active Space</t>
  </si>
  <si>
    <t>Gymnasium</t>
  </si>
  <si>
    <t>&lt;5000</t>
  </si>
  <si>
    <t>&gt;5000</t>
  </si>
  <si>
    <t>Radio &amp; T.V. Room</t>
  </si>
  <si>
    <t>Gym Storage</t>
  </si>
  <si>
    <t>Exercise/Body Mech. Rm.</t>
  </si>
  <si>
    <t>Cardio &amp; Training</t>
  </si>
  <si>
    <t>Handball Court</t>
  </si>
  <si>
    <t>Game</t>
  </si>
  <si>
    <t>20 x 40</t>
  </si>
  <si>
    <t>Squash Court</t>
  </si>
  <si>
    <t>32 x 18.5</t>
  </si>
  <si>
    <t>Minimum Indoor Playing Area</t>
  </si>
  <si>
    <t>110 x 50</t>
  </si>
  <si>
    <t>Auxiliary Gym</t>
  </si>
  <si>
    <t>Dance Activity</t>
  </si>
  <si>
    <t>Swimming Pool (Including Deck)</t>
  </si>
  <si>
    <t>Pool Storage</t>
  </si>
  <si>
    <t>1600 or 6001</t>
  </si>
  <si>
    <t>Bowling Alleys (4 lanes)</t>
  </si>
  <si>
    <t>1650 or 6050</t>
  </si>
  <si>
    <t>Storage (Bowling Alley)</t>
  </si>
  <si>
    <t>Net Athletic or PE Activity Standard</t>
  </si>
  <si>
    <t>Collegiate Basketball Court</t>
  </si>
  <si>
    <t>94 x 50</t>
  </si>
  <si>
    <t>Hockey Rink</t>
  </si>
  <si>
    <t>185 x 85</t>
  </si>
  <si>
    <t>Tennis (Doubles)</t>
  </si>
  <si>
    <t>78 x 36</t>
  </si>
  <si>
    <t>Swimming Tank (AAU)</t>
  </si>
  <si>
    <t>75 x 45</t>
  </si>
  <si>
    <t>Swimming Tank (Olympic)</t>
  </si>
  <si>
    <t>50m x 45'</t>
  </si>
  <si>
    <t>Diving Tank (Separate)</t>
  </si>
  <si>
    <t>45 x 45</t>
  </si>
  <si>
    <t>Swim Pool Spectator Seating</t>
  </si>
  <si>
    <t>Fixed Bleacher</t>
  </si>
  <si>
    <t>Folding Bleacher</t>
  </si>
  <si>
    <t>Folding Bleacher Stack Area</t>
  </si>
  <si>
    <t>As Required</t>
  </si>
  <si>
    <t>Athletic or PE Services</t>
  </si>
  <si>
    <t>Fac &amp; Staff</t>
  </si>
  <si>
    <t>Locker Space (Faculty)</t>
  </si>
  <si>
    <t>Locker Space (Student)</t>
  </si>
  <si>
    <t>Locker Space (Team)</t>
  </si>
  <si>
    <t>12-16</t>
  </si>
  <si>
    <t>Toilet Room</t>
  </si>
  <si>
    <t>Shower Room</t>
  </si>
  <si>
    <t>Drying Room</t>
  </si>
  <si>
    <t>Dress Cubicles</t>
  </si>
  <si>
    <t>Equip. Control Room</t>
  </si>
  <si>
    <t>Equip. Storage (Men)</t>
  </si>
  <si>
    <t>Equip. Storage (Women)</t>
  </si>
  <si>
    <t>First Aid Room</t>
  </si>
  <si>
    <t>Training Room</t>
  </si>
  <si>
    <t>Uniform Drying Room</t>
  </si>
  <si>
    <t>Laundry Room</t>
  </si>
  <si>
    <t>General Equipment Storage</t>
  </si>
  <si>
    <t>Outdoor Equipment Storage</t>
  </si>
  <si>
    <t>Equipment repair Shop</t>
  </si>
  <si>
    <t xml:space="preserve">Note: Locker Space Requirements are determined by: the size, shape, and arrangement of the </t>
  </si>
  <si>
    <t xml:space="preserve">          individual lockers including the aisle/bench area and cross aisle design.</t>
  </si>
  <si>
    <t>Organized Activity</t>
  </si>
  <si>
    <t>Organized Activity Units</t>
  </si>
  <si>
    <t>Demonstration Schools</t>
  </si>
  <si>
    <t>Primary &amp; Secondary</t>
  </si>
  <si>
    <t>Classrooms K-12</t>
  </si>
  <si>
    <t>Pupil</t>
  </si>
  <si>
    <t>NYS Education Dept. Min. Guidelines</t>
  </si>
  <si>
    <t>Science/Industrial Arts, Home Economics Labs, Art/Music Studio, Gym, Library, Cafeteria, Auditorium, etc.</t>
  </si>
  <si>
    <t>School Admin. Offices</t>
  </si>
  <si>
    <t>Practice Teaching</t>
  </si>
  <si>
    <t>UD &amp; Grad</t>
  </si>
  <si>
    <t>Observation (Room)</t>
  </si>
  <si>
    <t>Station</t>
  </si>
  <si>
    <t>Teachers Resources Centers.</t>
  </si>
  <si>
    <t>T.V. Program Orig. Room</t>
  </si>
  <si>
    <t>Storage &amp; Repair</t>
  </si>
  <si>
    <t>Counseling Room</t>
  </si>
  <si>
    <t>Remedial Reading Ctr.</t>
  </si>
  <si>
    <t>Speech Therapy Rm.</t>
  </si>
  <si>
    <t>Group Counsel. Room</t>
  </si>
  <si>
    <t>Audiometric Room</t>
  </si>
  <si>
    <t>Recording Room</t>
  </si>
  <si>
    <t>Observation Room</t>
  </si>
  <si>
    <t>Farm Groups</t>
  </si>
  <si>
    <t>1500/01</t>
  </si>
  <si>
    <t>Organized Research Units</t>
  </si>
  <si>
    <t>&lt;3000 FTE 30 sf/fte faculty</t>
  </si>
  <si>
    <t>&gt;3000 FTE 40 sf/fte faculty</t>
  </si>
  <si>
    <t>major research 250 sf/fte faculty</t>
  </si>
  <si>
    <t>health science 400 s/fte faculty</t>
  </si>
  <si>
    <t>600 General Use Facilities</t>
  </si>
  <si>
    <t>Assembly &amp; Exhibition</t>
  </si>
  <si>
    <t>Code 600</t>
  </si>
  <si>
    <t>Assembly Seating &amp; Stage</t>
  </si>
  <si>
    <t>“Little Theater” Seating</t>
  </si>
  <si>
    <t>Stage</t>
  </si>
  <si>
    <t>Prop and Stockroom</t>
  </si>
  <si>
    <t>Chair Storage</t>
  </si>
  <si>
    <t>“College Theater”</t>
  </si>
  <si>
    <t>Orchestra Pit</t>
  </si>
  <si>
    <t>Stage (House)</t>
  </si>
  <si>
    <t>Box Office</t>
  </si>
  <si>
    <t>Check Room</t>
  </si>
  <si>
    <t>Audience</t>
  </si>
  <si>
    <t>1/seat</t>
  </si>
  <si>
    <t>Projection/Control/Lighting</t>
  </si>
  <si>
    <t>Stage Craft Studio</t>
  </si>
  <si>
    <t>Scene Storage</t>
  </si>
  <si>
    <t>Light Equipment Storage</t>
  </si>
  <si>
    <t>Inactive Storage</t>
  </si>
  <si>
    <t>Costume Shop/Storage</t>
  </si>
  <si>
    <t>Laundry</t>
  </si>
  <si>
    <t>Dressing Room</t>
  </si>
  <si>
    <t>Individual Dressing Rm.</t>
  </si>
  <si>
    <t>Quick Changing Room</t>
  </si>
  <si>
    <t>Make-up Room</t>
  </si>
  <si>
    <t>Green Room</t>
  </si>
  <si>
    <t>Kitchenette</t>
  </si>
  <si>
    <t>Director Offices</t>
  </si>
  <si>
    <t>Arena Theater</t>
  </si>
  <si>
    <t>Audience Area</t>
  </si>
  <si>
    <t>15/seat</t>
  </si>
  <si>
    <t>Acting Area</t>
  </si>
  <si>
    <t>Varies</t>
  </si>
  <si>
    <t>5/occupancy</t>
  </si>
  <si>
    <t>Wing Space</t>
  </si>
  <si>
    <t>2.5xActing Area</t>
  </si>
  <si>
    <t>Theatre</t>
  </si>
  <si>
    <t>Auditorium</t>
  </si>
  <si>
    <t>Musician</t>
  </si>
  <si>
    <t>2/seat</t>
  </si>
  <si>
    <t>Projection/Control Booth</t>
  </si>
  <si>
    <t>Radio Studio/Workshop</t>
  </si>
  <si>
    <t>6/seat</t>
  </si>
  <si>
    <t>Actor</t>
  </si>
  <si>
    <t>Quick Change Room</t>
  </si>
  <si>
    <t>1 or 2</t>
  </si>
  <si>
    <t>Costume Shop &amp; Storage</t>
  </si>
  <si>
    <t>Exhibition Facilities &amp; Service</t>
  </si>
  <si>
    <t>Exhibition Gallery</t>
  </si>
  <si>
    <t>Lounge</t>
  </si>
  <si>
    <t>Assembly Room</t>
  </si>
  <si>
    <t>1100*</t>
  </si>
  <si>
    <t>"Assembly Room"</t>
  </si>
  <si>
    <t>&gt; 120</t>
  </si>
  <si>
    <t>1250*</t>
  </si>
  <si>
    <t>"Assembly Room" Service</t>
  </si>
  <si>
    <t>Student &amp; Faculty Activity</t>
  </si>
  <si>
    <t>Auxiliary Food &amp; Service</t>
  </si>
  <si>
    <t>Faculty Dining Room</t>
  </si>
  <si>
    <t>Cafeteria</t>
  </si>
  <si>
    <t>Coffee Shop &amp; Snack  bar</t>
  </si>
  <si>
    <t>Kitchen &amp; Service Area</t>
  </si>
  <si>
    <t>By Design</t>
  </si>
  <si>
    <t>Day Care</t>
  </si>
  <si>
    <t>Occupants</t>
  </si>
  <si>
    <t>Day Care Service</t>
  </si>
  <si>
    <t>included above</t>
  </si>
  <si>
    <t>Nursing Room</t>
  </si>
  <si>
    <t>Student Lounge</t>
  </si>
  <si>
    <t>Main Lounge</t>
  </si>
  <si>
    <t>Auxiliary Lounge</t>
  </si>
  <si>
    <t>Reception Room</t>
  </si>
  <si>
    <t>180 Min.</t>
  </si>
  <si>
    <t>Student Commons</t>
  </si>
  <si>
    <t>20-24</t>
  </si>
  <si>
    <t>if Acad. Bldgs.&lt;30,000 GSF</t>
  </si>
  <si>
    <t>Bldg.</t>
  </si>
  <si>
    <t>Size</t>
  </si>
  <si>
    <t>if 30000 - 60000 GSF</t>
  </si>
  <si>
    <t>if &gt; 60000 GSF</t>
  </si>
  <si>
    <t>Faculty &amp; Staff Lounges</t>
  </si>
  <si>
    <t xml:space="preserve">Faculty/Employee Lounge </t>
  </si>
  <si>
    <t>Employee Toilets</t>
  </si>
  <si>
    <t>Kitchenette-Lounge Service</t>
  </si>
  <si>
    <t>Merchandising Facilities</t>
  </si>
  <si>
    <t>Barber Shop</t>
  </si>
  <si>
    <t>Book Store (Sales)</t>
  </si>
  <si>
    <t>1nasf/fte</t>
  </si>
  <si>
    <t>Total</t>
  </si>
  <si>
    <t>Area</t>
  </si>
  <si>
    <t>1/2 Sales Area</t>
  </si>
  <si>
    <t>Receiving Room</t>
  </si>
  <si>
    <t>1/10 Stock Room</t>
  </si>
  <si>
    <t>Office</t>
  </si>
  <si>
    <t>Post Office:   Public Space</t>
  </si>
  <si>
    <t>PO Box</t>
  </si>
  <si>
    <t>0.625/box</t>
  </si>
  <si>
    <t>                    Work Space</t>
  </si>
  <si>
    <t>Receiving &amp; Dock</t>
  </si>
  <si>
    <t>Work Space</t>
  </si>
  <si>
    <t>1/10 Workspace</t>
  </si>
  <si>
    <t>Guest Rooms</t>
  </si>
  <si>
    <t>160/unit</t>
  </si>
  <si>
    <t>Guest Dorms</t>
  </si>
  <si>
    <t>140/unit</t>
  </si>
  <si>
    <t>Toilets &amp; Bath</t>
  </si>
  <si>
    <t>As Requires</t>
  </si>
  <si>
    <t>Student Activity &amp; Service</t>
  </si>
  <si>
    <t>Study Lounge</t>
  </si>
  <si>
    <t>Reading Room</t>
  </si>
  <si>
    <t>Television Room</t>
  </si>
  <si>
    <t>Game Room</t>
  </si>
  <si>
    <t>Recreation Room</t>
  </si>
  <si>
    <t>Game Control &amp; Storage</t>
  </si>
  <si>
    <t>Bowling Alleys</t>
  </si>
  <si>
    <t>600/lane</t>
  </si>
  <si>
    <t>Social Room</t>
  </si>
  <si>
    <t>Audio &amp; Control</t>
  </si>
  <si>
    <t>Stage Area</t>
  </si>
  <si>
    <t>500-750</t>
  </si>
  <si>
    <t>Projection Booth</t>
  </si>
  <si>
    <t>Dressing Rooms</t>
  </si>
  <si>
    <t>Serving Room</t>
  </si>
  <si>
    <t>12%of Social Room</t>
  </si>
  <si>
    <t>Storage-Recreation Service</t>
  </si>
  <si>
    <t>Checkroom</t>
  </si>
  <si>
    <t>Day Student Lockers</t>
  </si>
  <si>
    <t>Locker</t>
  </si>
  <si>
    <t>6/locker</t>
  </si>
  <si>
    <t>Full-time Employee Lockers</t>
  </si>
  <si>
    <t>15/locker</t>
  </si>
  <si>
    <t>Student Employee. Lockers</t>
  </si>
  <si>
    <t>Student Organization</t>
  </si>
  <si>
    <t>Student Govt. Office</t>
  </si>
  <si>
    <t>6001/03</t>
  </si>
  <si>
    <t>Student Workshop</t>
  </si>
  <si>
    <t>Shop Storage</t>
  </si>
  <si>
    <t>21% of Shop Area</t>
  </si>
  <si>
    <t>Lactation Room (if Needed)</t>
  </si>
  <si>
    <t>Lactation Room</t>
  </si>
  <si>
    <t>700 Support Facilities</t>
  </si>
  <si>
    <t>Central Services</t>
  </si>
  <si>
    <t>NSF Standard per Location Based on Enrollment</t>
  </si>
  <si>
    <t>Code 700</t>
  </si>
  <si>
    <t>Over 5000</t>
  </si>
  <si>
    <t>2000-5000</t>
  </si>
  <si>
    <t>Under 2000</t>
  </si>
  <si>
    <t>Maintenance Shop</t>
  </si>
  <si>
    <t>Printing Shop</t>
  </si>
  <si>
    <t>Lock Shop</t>
  </si>
  <si>
    <t>Carpenter Shop</t>
  </si>
  <si>
    <t>Electric Shop</t>
  </si>
  <si>
    <t>Plumbing Shop</t>
  </si>
  <si>
    <t>Paint Shop</t>
  </si>
  <si>
    <t>Repair Shop &amp; Garage</t>
  </si>
  <si>
    <t>Tool Room &amp; Office</t>
  </si>
  <si>
    <t>Central Storage</t>
  </si>
  <si>
    <t>Issue Room</t>
  </si>
  <si>
    <t>Storage Warehouse</t>
  </si>
  <si>
    <t>Storage Stalls</t>
  </si>
  <si>
    <t>Central Food Service</t>
  </si>
  <si>
    <t>Dry Bulk Food Storage</t>
  </si>
  <si>
    <t>Receive &amp; Pickup</t>
  </si>
  <si>
    <t>Vegetable Storage</t>
  </si>
  <si>
    <t>Vegetable Prep.</t>
  </si>
  <si>
    <t>Refrigerator. Storage</t>
  </si>
  <si>
    <t>Meat Process</t>
  </si>
  <si>
    <t>Refrigerator</t>
  </si>
  <si>
    <t>Frozen Storage</t>
  </si>
  <si>
    <t>Bakery</t>
  </si>
  <si>
    <t>800 Health Care Facilities</t>
  </si>
  <si>
    <t>Infirmary &amp; Clinic (not Hospital)*</t>
  </si>
  <si>
    <t>Code 800</t>
  </si>
  <si>
    <t>Examination &amp; Treatment</t>
  </si>
  <si>
    <t>Exam &amp; Treatment Room</t>
  </si>
  <si>
    <t>Recovery &amp; Prep Room</t>
  </si>
  <si>
    <t>Two-Bed Room</t>
  </si>
  <si>
    <t>Patient</t>
  </si>
  <si>
    <t>Isolation Bedroom</t>
  </si>
  <si>
    <t>Bath or Toilet</t>
  </si>
  <si>
    <t>Bathroom</t>
  </si>
  <si>
    <t>50/4 beds</t>
  </si>
  <si>
    <t>Infirmary Service &amp; Administration</t>
  </si>
  <si>
    <t>Clean Utility &amp; Supply</t>
  </si>
  <si>
    <t>Unclean Utility Room</t>
  </si>
  <si>
    <t>Diagnostic Laboratory</t>
  </si>
  <si>
    <t>Pharmacy</t>
  </si>
  <si>
    <t>Nursing Units</t>
  </si>
  <si>
    <t>Nurses Station</t>
  </si>
  <si>
    <t>Nurse</t>
  </si>
  <si>
    <t>180 Min</t>
  </si>
  <si>
    <t>Nurses Toilet</t>
  </si>
  <si>
    <t>Soiled Area</t>
  </si>
  <si>
    <t>Each</t>
  </si>
  <si>
    <t>Unit</t>
  </si>
  <si>
    <t>Linen Room</t>
  </si>
  <si>
    <t>Central Supply</t>
  </si>
  <si>
    <t>Reception (Visit) Room</t>
  </si>
  <si>
    <t>Lounge (Day Room)</t>
  </si>
  <si>
    <t>Waiting Room</t>
  </si>
  <si>
    <t>Records Room</t>
  </si>
  <si>
    <t>Director Office</t>
  </si>
  <si>
    <t>Nurses Office</t>
  </si>
  <si>
    <t>Clerical/Steno</t>
  </si>
  <si>
    <t>Staff Room (Lounge)</t>
  </si>
  <si>
    <t>Staff Toilets</t>
  </si>
  <si>
    <t>Teaching Clinic</t>
  </si>
  <si>
    <t>8000/02</t>
  </si>
  <si>
    <t>Grad/Prof</t>
  </si>
  <si>
    <t>Standards</t>
  </si>
  <si>
    <t>Health Science 400/fte faculty</t>
  </si>
  <si>
    <t>8050/52</t>
  </si>
  <si>
    <t>Dental Clinics</t>
  </si>
  <si>
    <t>8004/54</t>
  </si>
  <si>
    <t>UG/Prof</t>
  </si>
  <si>
    <t>Vet Clinic</t>
  </si>
  <si>
    <t>8005/06</t>
  </si>
  <si>
    <t>8055/56</t>
  </si>
  <si>
    <t>Prof</t>
  </si>
  <si>
    <t>* Not include standards for Hospitals.</t>
  </si>
  <si>
    <t>WXYZ Non-Assignable</t>
  </si>
  <si>
    <t>Circulation, Building Service &amp; Mechanical Area</t>
  </si>
  <si>
    <t>Code WXY</t>
  </si>
  <si>
    <t>Circulation Area</t>
  </si>
  <si>
    <t>W02</t>
  </si>
  <si>
    <t>Elevator</t>
  </si>
  <si>
    <t>W04</t>
  </si>
  <si>
    <t>Receiving Space</t>
  </si>
  <si>
    <t>Dock</t>
  </si>
  <si>
    <t>W05</t>
  </si>
  <si>
    <t>Entrance Vestibule</t>
  </si>
  <si>
    <t>Main Lobby: Lobbies</t>
  </si>
  <si>
    <t>Box office</t>
  </si>
  <si>
    <t>Coat Check Room</t>
  </si>
  <si>
    <t>Building Services</t>
  </si>
  <si>
    <t>X01</t>
  </si>
  <si>
    <t>Janitor (Custody) Room</t>
  </si>
  <si>
    <t>Bldg. Maintenance. Storage</t>
  </si>
  <si>
    <t>Janitor’s Closet</t>
  </si>
  <si>
    <t>X03</t>
  </si>
  <si>
    <t>Toilets</t>
  </si>
  <si>
    <t>X04</t>
  </si>
  <si>
    <t>Trash Room</t>
  </si>
  <si>
    <t>X05</t>
  </si>
  <si>
    <t>Bldg. Maintenance Supply Room</t>
  </si>
  <si>
    <t>Mechanical Area</t>
  </si>
  <si>
    <t>Y01</t>
  </si>
  <si>
    <t>Boiler Room</t>
  </si>
  <si>
    <t>Y04</t>
  </si>
  <si>
    <t xml:space="preserve">IT Closet </t>
  </si>
  <si>
    <t>Dead Storage</t>
  </si>
  <si>
    <t>Utilities Service</t>
  </si>
  <si>
    <t>Electric Service</t>
  </si>
  <si>
    <t>Mechanical Equipment Room</t>
  </si>
  <si>
    <t>Transformer Vault</t>
  </si>
  <si>
    <t>Z00</t>
  </si>
  <si>
    <t>Excavated Basement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</si>
</sst>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CG Omega"/>
    </font>
    <font>
      <sz val="8"/>
      <name val="CG Omega"/>
      <family val="2"/>
    </font>
    <font>
      <b/>
      <sz val="10"/>
      <name val="CG Omega"/>
      <family val="2"/>
    </font>
    <font>
      <b/>
      <i/>
      <u/>
      <sz val="10"/>
      <name val="CG Omega"/>
      <family val="2"/>
    </font>
    <font>
      <b/>
      <sz val="14"/>
      <name val="CG Omega"/>
      <family val="2"/>
    </font>
    <font>
      <sz val="10"/>
      <name val="CG Omega"/>
      <family val="2"/>
    </font>
    <font>
      <b/>
      <u/>
      <sz val="10"/>
      <name val="CG Omega"/>
      <family val="2"/>
    </font>
    <font>
      <b/>
      <sz val="16"/>
      <name val="CG Omega"/>
      <family val="2"/>
    </font>
    <font>
      <sz val="9"/>
      <name val="CG Omega"/>
      <family val="2"/>
    </font>
    <font>
      <sz val="10"/>
      <color indexed="10"/>
      <name val="CG Omega"/>
      <family val="2"/>
    </font>
    <font>
      <sz val="10"/>
      <color rgb="FFFF0000"/>
      <name val="CG Omega"/>
      <family val="2"/>
    </font>
    <font>
      <b/>
      <sz val="10"/>
      <color rgb="FFFF0000"/>
      <name val="CG Omega"/>
    </font>
    <font>
      <u/>
      <sz val="10"/>
      <name val="CG Omega"/>
      <family val="2"/>
    </font>
    <font>
      <strike/>
      <sz val="10"/>
      <name val="CG Omega"/>
      <family val="2"/>
    </font>
    <font>
      <b/>
      <i/>
      <u/>
      <sz val="10"/>
      <name val="CG Omega"/>
    </font>
    <font>
      <b/>
      <i/>
      <u/>
      <sz val="10"/>
      <color theme="3" tint="0.39997558519241921"/>
      <name val="CG Omega"/>
      <family val="2"/>
    </font>
    <font>
      <b/>
      <i/>
      <u/>
      <sz val="10"/>
      <color theme="3" tint="0.39997558519241921"/>
      <name val="CG Omega"/>
    </font>
    <font>
      <b/>
      <sz val="14"/>
      <name val="CG Omega"/>
    </font>
    <font>
      <sz val="10"/>
      <color theme="3" tint="0.39997558519241921"/>
      <name val="CG Omega"/>
      <family val="2"/>
    </font>
    <font>
      <sz val="10"/>
      <color rgb="FFC00000"/>
      <name val="CG Omega"/>
      <family val="2"/>
    </font>
    <font>
      <sz val="10"/>
      <color rgb="FF0070C0"/>
      <name val="CG Omega"/>
      <family val="2"/>
    </font>
    <font>
      <sz val="12"/>
      <name val="CG Omega"/>
      <family val="2"/>
    </font>
    <font>
      <sz val="20"/>
      <color rgb="FFFF0000"/>
      <name val="CG Omega"/>
    </font>
    <font>
      <b/>
      <sz val="10"/>
      <name val="CG Omega"/>
    </font>
    <font>
      <b/>
      <sz val="24"/>
      <name val="CG Omega"/>
      <family val="2"/>
    </font>
    <font>
      <b/>
      <sz val="8"/>
      <name val="CG Omega"/>
      <family val="2"/>
    </font>
    <font>
      <sz val="9"/>
      <name val="CG Omega"/>
    </font>
    <font>
      <b/>
      <sz val="8"/>
      <name val="CG Omega"/>
    </font>
    <font>
      <sz val="8"/>
      <name val="CG Omeg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center" vertical="top" wrapText="1"/>
    </xf>
    <xf numFmtId="0" fontId="5" fillId="0" borderId="0" xfId="0" quotePrefix="1" applyFont="1" applyAlignment="1">
      <alignment horizontal="center"/>
    </xf>
    <xf numFmtId="1" fontId="5" fillId="0" borderId="0" xfId="0" quotePrefix="1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quotePrefix="1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16" fontId="5" fillId="0" borderId="0" xfId="0" quotePrefix="1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center"/>
    </xf>
    <xf numFmtId="1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9" fillId="0" borderId="0" xfId="0" applyFont="1" applyAlignment="1">
      <alignment horizontal="center"/>
    </xf>
    <xf numFmtId="9" fontId="19" fillId="0" borderId="0" xfId="0" applyNumberFormat="1" applyFont="1" applyAlignment="1">
      <alignment horizontal="center"/>
    </xf>
    <xf numFmtId="0" fontId="19" fillId="0" borderId="0" xfId="0" applyFont="1"/>
    <xf numFmtId="0" fontId="8" fillId="0" borderId="0" xfId="0" applyFont="1" applyAlignment="1">
      <alignment horizontal="left"/>
    </xf>
    <xf numFmtId="1" fontId="19" fillId="0" borderId="0" xfId="0" applyNumberFormat="1" applyFont="1"/>
    <xf numFmtId="0" fontId="0" fillId="0" borderId="0" xfId="0" applyAlignment="1">
      <alignment horizontal="center"/>
    </xf>
    <xf numFmtId="0" fontId="20" fillId="0" borderId="0" xfId="0" applyFont="1"/>
    <xf numFmtId="0" fontId="8" fillId="0" borderId="0" xfId="0" applyFont="1" applyAlignment="1"/>
    <xf numFmtId="0" fontId="22" fillId="0" borderId="0" xfId="0" applyFont="1"/>
    <xf numFmtId="9" fontId="5" fillId="0" borderId="0" xfId="0" applyNumberFormat="1" applyFont="1" applyAlignment="1">
      <alignment horizontal="center"/>
    </xf>
    <xf numFmtId="1" fontId="5" fillId="0" borderId="0" xfId="0" applyNumberFormat="1" applyFont="1"/>
    <xf numFmtId="0" fontId="5" fillId="0" borderId="0" xfId="0" quotePrefix="1" applyFont="1" applyAlignment="1">
      <alignment horizontal="center" wrapText="1"/>
    </xf>
    <xf numFmtId="0" fontId="23" fillId="0" borderId="0" xfId="0" applyFont="1" applyAlignment="1">
      <alignment horizontal="center"/>
    </xf>
    <xf numFmtId="9" fontId="5" fillId="0" borderId="0" xfId="0" quotePrefix="1" applyNumberFormat="1" applyFont="1" applyAlignment="1">
      <alignment horizontal="center"/>
    </xf>
    <xf numFmtId="1" fontId="5" fillId="0" borderId="0" xfId="0" applyNumberFormat="1" applyFont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5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/>
    <xf numFmtId="2" fontId="26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alert-logos.s3.amazonaws.com/10ba8daf-6bee-45cf-b946-6b651d87f2a8_logo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50800</xdr:rowOff>
    </xdr:from>
    <xdr:to>
      <xdr:col>8</xdr:col>
      <xdr:colOff>463550</xdr:colOff>
      <xdr:row>22</xdr:row>
      <xdr:rowOff>38100</xdr:rowOff>
    </xdr:to>
    <xdr:pic>
      <xdr:nvPicPr>
        <xdr:cNvPr id="7" name="Picture 6" descr="suny log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" y="685800"/>
          <a:ext cx="5734050" cy="300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49"/>
  <sheetViews>
    <sheetView topLeftCell="A38" workbookViewId="0">
      <selection activeCell="A46" sqref="A46:J46"/>
    </sheetView>
  </sheetViews>
  <sheetFormatPr defaultColWidth="10.1796875" defaultRowHeight="12.5"/>
  <cols>
    <col min="1" max="9" width="10.81640625" customWidth="1"/>
  </cols>
  <sheetData>
    <row r="1" spans="1:1" ht="25">
      <c r="A1" s="48"/>
    </row>
    <row r="31" spans="1:10" ht="30">
      <c r="A31" s="70" t="s">
        <v>0</v>
      </c>
      <c r="B31" s="70"/>
      <c r="C31" s="70"/>
      <c r="D31" s="70"/>
      <c r="E31" s="70"/>
      <c r="F31" s="70"/>
      <c r="G31" s="70"/>
      <c r="H31" s="70"/>
      <c r="I31" s="70"/>
      <c r="J31" s="70"/>
    </row>
    <row r="32" spans="1:10" ht="12.65" customHeight="1">
      <c r="A32" s="11"/>
      <c r="B32" s="11"/>
      <c r="C32" s="11"/>
      <c r="D32" s="11"/>
      <c r="E32" s="11"/>
      <c r="F32" s="11"/>
      <c r="G32" s="11"/>
      <c r="H32" s="11"/>
    </row>
    <row r="33" spans="1:10" ht="12.65" customHeight="1">
      <c r="A33" s="11"/>
      <c r="B33" s="11"/>
      <c r="C33" s="11"/>
      <c r="D33" s="11"/>
      <c r="E33" s="11"/>
      <c r="F33" s="11"/>
      <c r="G33" s="11"/>
      <c r="H33" s="11"/>
    </row>
    <row r="34" spans="1:10" ht="12.65" customHeight="1">
      <c r="A34" s="11"/>
      <c r="B34" s="11"/>
      <c r="C34" s="11"/>
      <c r="D34" s="11"/>
      <c r="E34" s="11"/>
      <c r="F34" s="11"/>
      <c r="G34" s="11"/>
      <c r="H34" s="11"/>
    </row>
    <row r="35" spans="1:10" ht="12.65" customHeight="1">
      <c r="A35" s="11"/>
      <c r="B35" s="11"/>
      <c r="C35" s="11"/>
      <c r="D35" s="11"/>
      <c r="E35" s="11"/>
      <c r="F35" s="11"/>
      <c r="G35" s="11"/>
      <c r="H35" s="11"/>
    </row>
    <row r="36" spans="1:10" ht="12.65" customHeight="1"/>
    <row r="37" spans="1:10" ht="18">
      <c r="A37" s="69" t="s">
        <v>1</v>
      </c>
      <c r="B37" s="69"/>
      <c r="C37" s="69"/>
      <c r="D37" s="69"/>
      <c r="E37" s="69"/>
      <c r="F37" s="69"/>
      <c r="G37" s="69"/>
      <c r="H37" s="69"/>
      <c r="I37" s="69"/>
      <c r="J37" s="69"/>
    </row>
    <row r="38" spans="1:10" ht="18">
      <c r="A38" s="69" t="s">
        <v>2</v>
      </c>
      <c r="B38" s="69"/>
      <c r="C38" s="69"/>
      <c r="D38" s="69"/>
      <c r="E38" s="69"/>
      <c r="F38" s="69"/>
      <c r="G38" s="69"/>
      <c r="H38" s="69"/>
      <c r="I38" s="69"/>
      <c r="J38" s="69"/>
    </row>
    <row r="44" spans="1:10" ht="18">
      <c r="A44" s="69" t="s">
        <v>3</v>
      </c>
      <c r="B44" s="69"/>
      <c r="C44" s="69"/>
      <c r="D44" s="69"/>
      <c r="E44" s="69"/>
      <c r="F44" s="69"/>
      <c r="G44" s="69"/>
      <c r="H44" s="69"/>
      <c r="I44" s="69"/>
      <c r="J44" s="69"/>
    </row>
    <row r="46" spans="1:10" ht="18">
      <c r="A46" s="69" t="s">
        <v>4</v>
      </c>
      <c r="B46" s="69"/>
      <c r="C46" s="69"/>
      <c r="D46" s="69"/>
      <c r="E46" s="69"/>
      <c r="F46" s="69"/>
      <c r="G46" s="69"/>
      <c r="H46" s="69"/>
      <c r="I46" s="69"/>
      <c r="J46" s="69"/>
    </row>
    <row r="49" spans="1:10" ht="15.5">
      <c r="A49" s="68" t="s">
        <v>5</v>
      </c>
      <c r="B49" s="68"/>
      <c r="C49" s="68"/>
      <c r="D49" s="68"/>
      <c r="E49" s="68"/>
      <c r="F49" s="68"/>
      <c r="G49" s="68"/>
      <c r="H49" s="68"/>
      <c r="I49" s="68"/>
      <c r="J49" s="68"/>
    </row>
  </sheetData>
  <mergeCells count="6">
    <mergeCell ref="A49:J49"/>
    <mergeCell ref="A46:J46"/>
    <mergeCell ref="A44:J44"/>
    <mergeCell ref="A38:J38"/>
    <mergeCell ref="A31:J31"/>
    <mergeCell ref="A37:J37"/>
  </mergeCells>
  <phoneticPr fontId="1" type="noConversion"/>
  <printOptions horizontalCentered="1"/>
  <pageMargins left="0.25" right="0.25" top="0.5" bottom="0.5" header="0.5" footer="0.25"/>
  <pageSetup scale="95" firstPageNumber="0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1:I68"/>
  <sheetViews>
    <sheetView topLeftCell="A22" zoomScaleNormal="100" workbookViewId="0">
      <selection activeCell="D11" sqref="D11"/>
    </sheetView>
  </sheetViews>
  <sheetFormatPr defaultColWidth="10.1796875" defaultRowHeight="12.5"/>
  <cols>
    <col min="1" max="1" width="3.7265625" style="56" bestFit="1" customWidth="1"/>
    <col min="2" max="4" width="10.54296875" style="6" customWidth="1"/>
    <col min="5" max="5" width="25.81640625" style="6" customWidth="1"/>
    <col min="6" max="6" width="8.26953125" style="6" bestFit="1" customWidth="1"/>
    <col min="7" max="7" width="13.453125" style="6" customWidth="1"/>
    <col min="8" max="8" width="15.1796875" style="6" bestFit="1" customWidth="1"/>
    <col min="9" max="9" width="11.453125" style="6" bestFit="1" customWidth="1"/>
    <col min="10" max="16384" width="10.1796875" style="7"/>
  </cols>
  <sheetData>
    <row r="1" spans="1:9" ht="18">
      <c r="A1" s="69" t="s">
        <v>499</v>
      </c>
      <c r="B1" s="69"/>
      <c r="C1" s="69"/>
      <c r="D1" s="69"/>
      <c r="E1" s="69"/>
      <c r="F1" s="69"/>
      <c r="G1" s="69"/>
      <c r="H1" s="69"/>
      <c r="I1" s="69"/>
    </row>
    <row r="2" spans="1:9" ht="18">
      <c r="A2" s="72" t="s">
        <v>624</v>
      </c>
      <c r="B2" s="72"/>
      <c r="C2" s="72"/>
      <c r="D2" s="72"/>
      <c r="E2" s="72"/>
      <c r="F2" s="72"/>
      <c r="G2" s="72"/>
      <c r="H2" s="72"/>
      <c r="I2" s="72"/>
    </row>
    <row r="4" spans="1:9" s="4" customFormat="1" ht="13">
      <c r="A4" s="57" t="s">
        <v>7</v>
      </c>
      <c r="B4" s="3" t="s">
        <v>8</v>
      </c>
      <c r="C4" s="52" t="s">
        <v>9</v>
      </c>
      <c r="D4" s="66" t="s">
        <v>10</v>
      </c>
      <c r="E4" s="52" t="s">
        <v>11</v>
      </c>
      <c r="F4" s="71" t="s">
        <v>12</v>
      </c>
      <c r="G4" s="71"/>
      <c r="H4" s="66" t="s">
        <v>13</v>
      </c>
      <c r="I4" s="66" t="s">
        <v>13</v>
      </c>
    </row>
    <row r="5" spans="1:9" s="4" customFormat="1" ht="13">
      <c r="A5" s="57" t="s">
        <v>14</v>
      </c>
      <c r="B5" s="3" t="s">
        <v>502</v>
      </c>
      <c r="C5" s="3" t="s">
        <v>16</v>
      </c>
      <c r="D5" s="66" t="s">
        <v>17</v>
      </c>
      <c r="E5" s="55" t="s">
        <v>18</v>
      </c>
      <c r="F5" s="66" t="s">
        <v>19</v>
      </c>
      <c r="G5" s="66" t="s">
        <v>20</v>
      </c>
      <c r="H5" s="66" t="s">
        <v>21</v>
      </c>
      <c r="I5" s="66" t="s">
        <v>22</v>
      </c>
    </row>
    <row r="6" spans="1:9" s="4" customFormat="1" ht="13">
      <c r="A6" s="57"/>
      <c r="B6" s="3"/>
      <c r="C6" s="3"/>
      <c r="D6" s="66"/>
      <c r="E6" s="55"/>
      <c r="F6" s="66"/>
      <c r="G6" s="66"/>
      <c r="H6" s="66"/>
      <c r="I6" s="66"/>
    </row>
    <row r="7" spans="1:9" s="4" customFormat="1" ht="13">
      <c r="A7" s="57"/>
      <c r="B7" s="39" t="s">
        <v>625</v>
      </c>
      <c r="C7" s="9"/>
      <c r="D7" s="66"/>
      <c r="E7" s="55"/>
      <c r="F7" s="66"/>
      <c r="G7" s="66"/>
      <c r="H7" s="66"/>
      <c r="I7" s="66"/>
    </row>
    <row r="8" spans="1:9" ht="13">
      <c r="C8" s="36" t="s">
        <v>626</v>
      </c>
      <c r="E8" s="7"/>
    </row>
    <row r="9" spans="1:9" ht="37.5">
      <c r="A9" s="56">
        <f>'500-PE'!A66+1</f>
        <v>455</v>
      </c>
      <c r="B9" s="6">
        <v>550</v>
      </c>
      <c r="C9" s="6">
        <v>1800</v>
      </c>
      <c r="D9" s="12" t="s">
        <v>627</v>
      </c>
      <c r="E9" s="7" t="s">
        <v>628</v>
      </c>
      <c r="F9" s="6" t="s">
        <v>56</v>
      </c>
      <c r="G9" s="6" t="s">
        <v>629</v>
      </c>
      <c r="H9" s="34" t="s">
        <v>630</v>
      </c>
      <c r="I9" s="7"/>
    </row>
    <row r="10" spans="1:9" ht="50">
      <c r="A10" s="56">
        <f>A9+1</f>
        <v>456</v>
      </c>
      <c r="B10" s="6">
        <v>550</v>
      </c>
      <c r="C10" s="6">
        <v>1800</v>
      </c>
      <c r="D10" s="12" t="s">
        <v>627</v>
      </c>
      <c r="E10" s="12" t="s">
        <v>631</v>
      </c>
      <c r="F10" s="6" t="s">
        <v>56</v>
      </c>
      <c r="G10" s="6" t="s">
        <v>629</v>
      </c>
      <c r="H10" s="34" t="s">
        <v>630</v>
      </c>
      <c r="I10" s="7"/>
    </row>
    <row r="11" spans="1:9" ht="37.5">
      <c r="A11" s="56">
        <f>A10+1</f>
        <v>457</v>
      </c>
      <c r="B11" s="6">
        <v>550</v>
      </c>
      <c r="C11" s="6">
        <v>1800</v>
      </c>
      <c r="D11" s="7" t="s">
        <v>386</v>
      </c>
      <c r="E11" s="7" t="s">
        <v>632</v>
      </c>
      <c r="H11" s="34" t="s">
        <v>630</v>
      </c>
      <c r="I11" s="7"/>
    </row>
    <row r="12" spans="1:9">
      <c r="B12" s="7"/>
      <c r="C12" s="7"/>
      <c r="D12" s="7"/>
      <c r="E12" s="7"/>
      <c r="F12" s="7"/>
      <c r="G12" s="7"/>
      <c r="H12" s="7"/>
      <c r="I12" s="7"/>
    </row>
    <row r="13" spans="1:9" ht="13">
      <c r="C13" s="36" t="s">
        <v>633</v>
      </c>
      <c r="E13" s="7"/>
    </row>
    <row r="14" spans="1:9">
      <c r="A14" s="56">
        <f>A11+1</f>
        <v>458</v>
      </c>
      <c r="B14" s="6">
        <v>550</v>
      </c>
      <c r="C14" s="6">
        <v>1501</v>
      </c>
      <c r="D14" s="7" t="s">
        <v>634</v>
      </c>
      <c r="E14" s="7" t="s">
        <v>635</v>
      </c>
      <c r="F14" s="6">
        <v>30</v>
      </c>
      <c r="G14" s="6" t="s">
        <v>636</v>
      </c>
      <c r="H14" s="6">
        <v>600</v>
      </c>
      <c r="I14" s="6">
        <v>20</v>
      </c>
    </row>
    <row r="15" spans="1:9">
      <c r="A15" s="56">
        <f>A14+1</f>
        <v>459</v>
      </c>
      <c r="B15" s="6">
        <v>555</v>
      </c>
      <c r="C15" s="6">
        <v>1551</v>
      </c>
      <c r="D15" s="7" t="s">
        <v>634</v>
      </c>
      <c r="E15" s="7" t="s">
        <v>637</v>
      </c>
      <c r="F15" s="6" t="s">
        <v>37</v>
      </c>
      <c r="H15" s="6">
        <v>2000</v>
      </c>
    </row>
    <row r="16" spans="1:9">
      <c r="A16" s="56">
        <f t="shared" ref="A16:A26" si="0">A15+1</f>
        <v>460</v>
      </c>
      <c r="B16" s="6">
        <v>555</v>
      </c>
      <c r="C16" s="6">
        <v>1551</v>
      </c>
      <c r="D16" s="7" t="s">
        <v>634</v>
      </c>
      <c r="E16" s="7" t="s">
        <v>63</v>
      </c>
      <c r="F16" s="6" t="s">
        <v>37</v>
      </c>
      <c r="H16" s="6">
        <v>240</v>
      </c>
    </row>
    <row r="17" spans="1:9">
      <c r="A17" s="56">
        <f t="shared" si="0"/>
        <v>461</v>
      </c>
      <c r="B17" s="6">
        <v>555</v>
      </c>
      <c r="C17" s="6">
        <v>1551</v>
      </c>
      <c r="D17" s="7" t="s">
        <v>634</v>
      </c>
      <c r="E17" s="7" t="s">
        <v>638</v>
      </c>
      <c r="F17" s="6" t="s">
        <v>37</v>
      </c>
      <c r="H17" s="6">
        <v>800</v>
      </c>
    </row>
    <row r="18" spans="1:9">
      <c r="A18" s="56">
        <f t="shared" si="0"/>
        <v>462</v>
      </c>
      <c r="B18" s="6">
        <v>555</v>
      </c>
      <c r="C18" s="6">
        <v>1551</v>
      </c>
      <c r="D18" s="7" t="s">
        <v>634</v>
      </c>
      <c r="E18" s="7" t="s">
        <v>143</v>
      </c>
      <c r="F18" s="6" t="s">
        <v>37</v>
      </c>
      <c r="H18" s="6">
        <v>180</v>
      </c>
    </row>
    <row r="19" spans="1:9">
      <c r="A19" s="56">
        <f t="shared" si="0"/>
        <v>463</v>
      </c>
      <c r="B19" s="6">
        <v>555</v>
      </c>
      <c r="C19" s="6">
        <v>1551</v>
      </c>
      <c r="D19" s="7" t="s">
        <v>634</v>
      </c>
      <c r="E19" s="7" t="s">
        <v>639</v>
      </c>
      <c r="F19" s="6" t="s">
        <v>37</v>
      </c>
      <c r="H19" s="6">
        <v>180</v>
      </c>
    </row>
    <row r="20" spans="1:9">
      <c r="A20" s="56">
        <f t="shared" si="0"/>
        <v>464</v>
      </c>
      <c r="B20" s="6">
        <v>550</v>
      </c>
      <c r="C20" s="6">
        <v>1501</v>
      </c>
      <c r="D20" s="7" t="s">
        <v>634</v>
      </c>
      <c r="E20" s="7" t="s">
        <v>640</v>
      </c>
      <c r="F20" s="6">
        <v>2</v>
      </c>
      <c r="G20" s="6" t="s">
        <v>229</v>
      </c>
      <c r="H20" s="6">
        <v>100</v>
      </c>
    </row>
    <row r="21" spans="1:9">
      <c r="A21" s="56">
        <f t="shared" si="0"/>
        <v>465</v>
      </c>
      <c r="B21" s="6">
        <v>550</v>
      </c>
      <c r="C21" s="6">
        <v>1501</v>
      </c>
      <c r="D21" s="7" t="s">
        <v>634</v>
      </c>
      <c r="E21" s="7" t="s">
        <v>641</v>
      </c>
      <c r="F21" s="6">
        <v>30</v>
      </c>
      <c r="G21" s="6" t="s">
        <v>629</v>
      </c>
      <c r="H21" s="6">
        <v>780</v>
      </c>
      <c r="I21" s="6">
        <v>26</v>
      </c>
    </row>
    <row r="22" spans="1:9">
      <c r="A22" s="56">
        <f t="shared" si="0"/>
        <v>466</v>
      </c>
      <c r="B22" s="6">
        <v>550</v>
      </c>
      <c r="C22" s="6">
        <v>1501</v>
      </c>
      <c r="D22" s="7" t="s">
        <v>634</v>
      </c>
      <c r="E22" s="7" t="s">
        <v>642</v>
      </c>
      <c r="F22" s="6">
        <v>20</v>
      </c>
      <c r="G22" s="6" t="s">
        <v>629</v>
      </c>
      <c r="H22" s="6">
        <v>440</v>
      </c>
      <c r="I22" s="6">
        <v>22</v>
      </c>
    </row>
    <row r="23" spans="1:9">
      <c r="A23" s="56">
        <f t="shared" si="0"/>
        <v>467</v>
      </c>
      <c r="B23" s="6">
        <v>550</v>
      </c>
      <c r="C23" s="6">
        <v>1501</v>
      </c>
      <c r="D23" s="7" t="s">
        <v>634</v>
      </c>
      <c r="E23" s="7" t="s">
        <v>643</v>
      </c>
      <c r="F23" s="6">
        <v>10</v>
      </c>
      <c r="G23" s="6" t="s">
        <v>27</v>
      </c>
      <c r="H23" s="6">
        <v>220</v>
      </c>
      <c r="I23" s="6">
        <v>22</v>
      </c>
    </row>
    <row r="24" spans="1:9">
      <c r="A24" s="56">
        <f t="shared" si="0"/>
        <v>468</v>
      </c>
      <c r="B24" s="6">
        <v>550</v>
      </c>
      <c r="C24" s="6">
        <v>1501</v>
      </c>
      <c r="D24" s="7" t="s">
        <v>634</v>
      </c>
      <c r="E24" s="7" t="s">
        <v>644</v>
      </c>
      <c r="F24" s="6" t="s">
        <v>37</v>
      </c>
      <c r="H24" s="6">
        <v>80</v>
      </c>
    </row>
    <row r="25" spans="1:9">
      <c r="A25" s="56">
        <f t="shared" si="0"/>
        <v>469</v>
      </c>
      <c r="B25" s="6">
        <v>550</v>
      </c>
      <c r="C25" s="6">
        <v>1501</v>
      </c>
      <c r="D25" s="7" t="s">
        <v>634</v>
      </c>
      <c r="E25" s="7" t="s">
        <v>645</v>
      </c>
      <c r="F25" s="6" t="s">
        <v>37</v>
      </c>
      <c r="H25" s="6">
        <v>80</v>
      </c>
      <c r="I25" s="7"/>
    </row>
    <row r="26" spans="1:9">
      <c r="A26" s="56">
        <f t="shared" si="0"/>
        <v>470</v>
      </c>
      <c r="B26" s="6">
        <v>550</v>
      </c>
      <c r="C26" s="6">
        <v>1501</v>
      </c>
      <c r="D26" s="7" t="s">
        <v>634</v>
      </c>
      <c r="E26" s="7" t="s">
        <v>646</v>
      </c>
      <c r="F26" s="6">
        <v>10</v>
      </c>
      <c r="G26" s="6" t="s">
        <v>27</v>
      </c>
      <c r="H26" s="6">
        <v>240</v>
      </c>
      <c r="I26" s="6">
        <v>24</v>
      </c>
    </row>
    <row r="27" spans="1:9">
      <c r="E27" s="7"/>
      <c r="F27" s="7"/>
      <c r="H27" s="7"/>
      <c r="I27" s="7"/>
    </row>
    <row r="28" spans="1:9" ht="13">
      <c r="B28" s="5"/>
      <c r="C28" s="36" t="s">
        <v>647</v>
      </c>
      <c r="E28" s="7"/>
      <c r="H28" s="7"/>
      <c r="I28" s="7"/>
    </row>
    <row r="29" spans="1:9">
      <c r="A29" s="56">
        <f>A26+1</f>
        <v>471</v>
      </c>
      <c r="B29" s="6">
        <v>590</v>
      </c>
      <c r="C29" s="6" t="s">
        <v>648</v>
      </c>
      <c r="D29" s="6" t="s">
        <v>172</v>
      </c>
      <c r="G29" s="27"/>
      <c r="H29" s="6" t="s">
        <v>538</v>
      </c>
      <c r="I29" s="7"/>
    </row>
    <row r="30" spans="1:9" ht="13">
      <c r="B30" s="5"/>
      <c r="C30" s="5"/>
      <c r="E30" s="7"/>
    </row>
    <row r="31" spans="1:9" ht="13">
      <c r="B31" s="35" t="s">
        <v>649</v>
      </c>
      <c r="C31" s="7"/>
      <c r="E31" s="7"/>
    </row>
    <row r="32" spans="1:9">
      <c r="B32" s="14"/>
      <c r="C32" s="14" t="s">
        <v>333</v>
      </c>
      <c r="E32" s="7"/>
    </row>
    <row r="33" spans="1:9">
      <c r="A33" s="56">
        <f>A29+1</f>
        <v>472</v>
      </c>
      <c r="B33" s="25">
        <v>250.1</v>
      </c>
      <c r="C33" s="6">
        <v>2001</v>
      </c>
      <c r="D33" s="7" t="s">
        <v>334</v>
      </c>
      <c r="E33" s="7" t="s">
        <v>335</v>
      </c>
      <c r="F33" s="7"/>
      <c r="G33" s="14" t="s">
        <v>650</v>
      </c>
      <c r="H33" s="7"/>
      <c r="I33" s="7"/>
    </row>
    <row r="34" spans="1:9">
      <c r="A34" s="56">
        <f>A33+1</f>
        <v>473</v>
      </c>
      <c r="B34" s="6">
        <v>255</v>
      </c>
      <c r="C34" s="6">
        <v>2150</v>
      </c>
      <c r="D34" s="7" t="s">
        <v>334</v>
      </c>
      <c r="E34" s="7" t="s">
        <v>343</v>
      </c>
      <c r="F34" s="7"/>
      <c r="G34" s="14" t="s">
        <v>651</v>
      </c>
      <c r="H34" s="7"/>
      <c r="I34" s="7"/>
    </row>
    <row r="35" spans="1:9">
      <c r="A35" s="56">
        <f>A34+1</f>
        <v>474</v>
      </c>
      <c r="B35" s="25">
        <v>250.1</v>
      </c>
      <c r="C35" s="6">
        <v>3700</v>
      </c>
      <c r="D35" s="6" t="s">
        <v>340</v>
      </c>
      <c r="E35" s="7" t="s">
        <v>341</v>
      </c>
      <c r="F35" s="7"/>
      <c r="G35" s="14" t="s">
        <v>652</v>
      </c>
      <c r="H35" s="7"/>
      <c r="I35" s="7"/>
    </row>
    <row r="36" spans="1:9">
      <c r="E36" s="7"/>
      <c r="G36" s="14" t="s">
        <v>653</v>
      </c>
    </row>
    <row r="37" spans="1:9">
      <c r="E37" s="7"/>
    </row>
    <row r="38" spans="1:9">
      <c r="E38" s="7"/>
    </row>
    <row r="39" spans="1:9">
      <c r="E39" s="7"/>
    </row>
    <row r="40" spans="1:9">
      <c r="E40" s="7"/>
    </row>
    <row r="41" spans="1:9">
      <c r="E41" s="7"/>
    </row>
    <row r="42" spans="1:9">
      <c r="E42" s="7"/>
    </row>
    <row r="43" spans="1:9">
      <c r="E43" s="7"/>
    </row>
    <row r="45" spans="1:9" ht="13">
      <c r="B45" s="5"/>
      <c r="C45" s="5"/>
    </row>
    <row r="46" spans="1:9">
      <c r="E46" s="7"/>
    </row>
    <row r="47" spans="1:9">
      <c r="E47" s="7"/>
    </row>
    <row r="49" spans="1:5" ht="13">
      <c r="B49" s="5"/>
      <c r="C49" s="5"/>
    </row>
    <row r="50" spans="1:5">
      <c r="E50" s="7"/>
    </row>
    <row r="51" spans="1:5">
      <c r="E51" s="7"/>
    </row>
    <row r="52" spans="1:5">
      <c r="E52" s="7"/>
    </row>
    <row r="53" spans="1:5">
      <c r="E53" s="7"/>
    </row>
    <row r="54" spans="1:5">
      <c r="B54" s="7"/>
      <c r="C54" s="7"/>
      <c r="D54" s="7"/>
      <c r="E54" s="7"/>
    </row>
    <row r="55" spans="1:5" ht="13">
      <c r="B55" s="5"/>
      <c r="C55" s="5"/>
    </row>
    <row r="56" spans="1:5">
      <c r="E56" s="7"/>
    </row>
    <row r="57" spans="1:5">
      <c r="A57" s="61"/>
      <c r="B57" s="58"/>
      <c r="E57" s="7"/>
    </row>
    <row r="58" spans="1:5">
      <c r="E58" s="7"/>
    </row>
    <row r="59" spans="1:5">
      <c r="E59" s="7"/>
    </row>
    <row r="60" spans="1:5">
      <c r="E60" s="7"/>
    </row>
    <row r="61" spans="1:5">
      <c r="E61" s="7"/>
    </row>
    <row r="63" spans="1:5" ht="13">
      <c r="B63" s="5"/>
      <c r="C63" s="5"/>
    </row>
    <row r="64" spans="1:5">
      <c r="E64" s="7"/>
    </row>
    <row r="65" spans="5:5">
      <c r="E65" s="7"/>
    </row>
    <row r="66" spans="5:5">
      <c r="E66" s="7"/>
    </row>
    <row r="67" spans="5:5">
      <c r="E67" s="7"/>
    </row>
    <row r="68" spans="5:5">
      <c r="E68" s="7"/>
    </row>
  </sheetData>
  <mergeCells count="3">
    <mergeCell ref="F4:G4"/>
    <mergeCell ref="A1:I1"/>
    <mergeCell ref="A2:I2"/>
  </mergeCells>
  <phoneticPr fontId="1" type="noConversion"/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249977111117893"/>
  </sheetPr>
  <dimension ref="A1:I63"/>
  <sheetViews>
    <sheetView topLeftCell="A43" zoomScaleNormal="100" workbookViewId="0">
      <selection activeCell="A61" sqref="A61"/>
    </sheetView>
  </sheetViews>
  <sheetFormatPr defaultColWidth="10.1796875" defaultRowHeight="12.5"/>
  <cols>
    <col min="1" max="1" width="3.7265625" style="56" bestFit="1" customWidth="1"/>
    <col min="2" max="2" width="10.54296875" style="6" customWidth="1"/>
    <col min="3" max="3" width="11.1796875" style="6" customWidth="1"/>
    <col min="4" max="4" width="9.453125" style="6" customWidth="1"/>
    <col min="5" max="5" width="25.81640625" style="6" customWidth="1"/>
    <col min="6" max="6" width="9.81640625" style="6" customWidth="1"/>
    <col min="7" max="7" width="13.453125" style="6" customWidth="1"/>
    <col min="8" max="8" width="13.54296875" style="6" bestFit="1" customWidth="1"/>
    <col min="9" max="9" width="12.54296875" style="6" customWidth="1"/>
    <col min="10" max="16384" width="10.1796875" style="7"/>
  </cols>
  <sheetData>
    <row r="1" spans="1:9" ht="18">
      <c r="A1" s="69" t="s">
        <v>654</v>
      </c>
      <c r="B1" s="69"/>
      <c r="C1" s="69"/>
      <c r="D1" s="69"/>
      <c r="E1" s="69"/>
      <c r="F1" s="69"/>
      <c r="G1" s="69"/>
      <c r="H1" s="69"/>
      <c r="I1" s="69"/>
    </row>
    <row r="2" spans="1:9" ht="18">
      <c r="A2" s="72" t="s">
        <v>655</v>
      </c>
      <c r="B2" s="72"/>
      <c r="C2" s="72"/>
      <c r="D2" s="72"/>
      <c r="E2" s="72"/>
      <c r="F2" s="72"/>
      <c r="G2" s="72"/>
      <c r="H2" s="72"/>
      <c r="I2" s="72"/>
    </row>
    <row r="4" spans="1:9" s="4" customFormat="1" ht="13">
      <c r="A4" s="57" t="s">
        <v>501</v>
      </c>
      <c r="B4" s="3" t="s">
        <v>8</v>
      </c>
      <c r="C4" s="52" t="s">
        <v>9</v>
      </c>
      <c r="D4" s="66" t="s">
        <v>10</v>
      </c>
      <c r="E4" s="52" t="s">
        <v>11</v>
      </c>
      <c r="F4" s="71" t="s">
        <v>12</v>
      </c>
      <c r="G4" s="71"/>
      <c r="H4" s="66" t="s">
        <v>13</v>
      </c>
      <c r="I4" s="66" t="s">
        <v>13</v>
      </c>
    </row>
    <row r="5" spans="1:9" s="4" customFormat="1" ht="13">
      <c r="A5" s="57" t="s">
        <v>14</v>
      </c>
      <c r="B5" s="3" t="s">
        <v>656</v>
      </c>
      <c r="C5" s="3" t="s">
        <v>16</v>
      </c>
      <c r="D5" s="66" t="s">
        <v>17</v>
      </c>
      <c r="E5" s="55" t="s">
        <v>18</v>
      </c>
      <c r="F5" s="66" t="s">
        <v>19</v>
      </c>
      <c r="G5" s="66" t="s">
        <v>20</v>
      </c>
      <c r="H5" s="66" t="s">
        <v>21</v>
      </c>
      <c r="I5" s="66" t="s">
        <v>22</v>
      </c>
    </row>
    <row r="7" spans="1:9" ht="13">
      <c r="B7" s="5" t="s">
        <v>657</v>
      </c>
      <c r="C7" s="7"/>
    </row>
    <row r="8" spans="1:9">
      <c r="A8" s="56">
        <f>'500-OA-OR'!A35+1</f>
        <v>475</v>
      </c>
      <c r="B8" s="6">
        <v>610</v>
      </c>
      <c r="C8" s="6">
        <v>6500</v>
      </c>
      <c r="D8" s="6" t="s">
        <v>24</v>
      </c>
      <c r="E8" s="7" t="s">
        <v>658</v>
      </c>
      <c r="F8" s="6" t="s">
        <v>56</v>
      </c>
      <c r="G8" s="6" t="s">
        <v>229</v>
      </c>
      <c r="H8" s="7"/>
      <c r="I8" s="6">
        <v>16</v>
      </c>
    </row>
    <row r="9" spans="1:9">
      <c r="A9" s="56">
        <f>A8+1</f>
        <v>476</v>
      </c>
      <c r="B9" s="6">
        <v>615</v>
      </c>
      <c r="C9" s="6">
        <v>6502</v>
      </c>
      <c r="D9" s="6" t="s">
        <v>24</v>
      </c>
      <c r="E9" s="7" t="s">
        <v>659</v>
      </c>
      <c r="F9" s="6" t="s">
        <v>56</v>
      </c>
      <c r="G9" s="6" t="s">
        <v>229</v>
      </c>
      <c r="H9" s="7"/>
      <c r="I9" s="6">
        <v>8</v>
      </c>
    </row>
    <row r="10" spans="1:9">
      <c r="A10" s="56">
        <f t="shared" ref="A10:A30" si="0">A9+1</f>
        <v>477</v>
      </c>
      <c r="B10" s="6">
        <v>615</v>
      </c>
      <c r="C10" s="6">
        <v>6502</v>
      </c>
      <c r="D10" s="6" t="s">
        <v>24</v>
      </c>
      <c r="E10" s="7" t="s">
        <v>660</v>
      </c>
      <c r="F10" s="6" t="s">
        <v>56</v>
      </c>
      <c r="G10" s="6" t="s">
        <v>229</v>
      </c>
      <c r="H10" s="7"/>
      <c r="I10" s="6">
        <v>6</v>
      </c>
    </row>
    <row r="11" spans="1:9">
      <c r="A11" s="56">
        <f t="shared" si="0"/>
        <v>478</v>
      </c>
      <c r="B11" s="6">
        <v>615</v>
      </c>
      <c r="C11" s="6">
        <v>6502</v>
      </c>
      <c r="D11" s="6" t="s">
        <v>24</v>
      </c>
      <c r="E11" s="7" t="s">
        <v>661</v>
      </c>
      <c r="F11" s="6" t="s">
        <v>56</v>
      </c>
      <c r="G11" s="6" t="s">
        <v>229</v>
      </c>
      <c r="I11" s="6">
        <v>2</v>
      </c>
    </row>
    <row r="12" spans="1:9">
      <c r="A12" s="56">
        <f t="shared" si="0"/>
        <v>479</v>
      </c>
      <c r="B12" s="6">
        <v>610</v>
      </c>
      <c r="C12" s="6">
        <v>6500</v>
      </c>
      <c r="D12" s="6" t="s">
        <v>24</v>
      </c>
      <c r="E12" s="7" t="s">
        <v>662</v>
      </c>
      <c r="F12" s="6" t="s">
        <v>37</v>
      </c>
      <c r="H12" s="6">
        <v>4400</v>
      </c>
      <c r="I12" s="6">
        <v>10</v>
      </c>
    </row>
    <row r="13" spans="1:9">
      <c r="A13" s="56">
        <f t="shared" si="0"/>
        <v>480</v>
      </c>
      <c r="B13" s="6">
        <v>615</v>
      </c>
      <c r="C13" s="6">
        <v>6502</v>
      </c>
      <c r="D13" s="6" t="s">
        <v>24</v>
      </c>
      <c r="E13" s="7" t="s">
        <v>663</v>
      </c>
      <c r="F13" s="6" t="s">
        <v>37</v>
      </c>
      <c r="H13" s="6">
        <v>360</v>
      </c>
    </row>
    <row r="14" spans="1:9">
      <c r="A14" s="56">
        <f t="shared" si="0"/>
        <v>481</v>
      </c>
      <c r="B14" s="6">
        <v>615</v>
      </c>
      <c r="C14" s="6">
        <v>6502</v>
      </c>
      <c r="D14" s="6" t="s">
        <v>24</v>
      </c>
      <c r="E14" s="7" t="s">
        <v>664</v>
      </c>
      <c r="F14" s="6" t="s">
        <v>37</v>
      </c>
      <c r="H14" s="6">
        <v>3060</v>
      </c>
    </row>
    <row r="15" spans="1:9">
      <c r="A15" s="56">
        <f t="shared" si="0"/>
        <v>482</v>
      </c>
      <c r="B15" s="6">
        <v>615</v>
      </c>
      <c r="C15" s="6">
        <v>6502</v>
      </c>
      <c r="D15" s="6" t="s">
        <v>24</v>
      </c>
      <c r="E15" s="7" t="s">
        <v>665</v>
      </c>
      <c r="F15" s="6" t="s">
        <v>37</v>
      </c>
      <c r="H15" s="6">
        <v>60</v>
      </c>
    </row>
    <row r="16" spans="1:9" ht="14.25" customHeight="1">
      <c r="A16" s="56">
        <f t="shared" si="0"/>
        <v>483</v>
      </c>
      <c r="B16" s="6">
        <v>615</v>
      </c>
      <c r="C16" s="6">
        <v>6502</v>
      </c>
      <c r="D16" s="6" t="s">
        <v>24</v>
      </c>
      <c r="E16" s="7" t="s">
        <v>666</v>
      </c>
      <c r="F16" s="6" t="s">
        <v>56</v>
      </c>
      <c r="G16" s="6" t="s">
        <v>667</v>
      </c>
      <c r="I16" s="6" t="s">
        <v>668</v>
      </c>
    </row>
    <row r="17" spans="1:9">
      <c r="A17" s="56">
        <f t="shared" si="0"/>
        <v>484</v>
      </c>
      <c r="B17" s="6">
        <v>615</v>
      </c>
      <c r="C17" s="6">
        <v>6502</v>
      </c>
      <c r="D17" s="6" t="s">
        <v>24</v>
      </c>
      <c r="E17" s="7" t="s">
        <v>669</v>
      </c>
      <c r="F17" s="6" t="s">
        <v>37</v>
      </c>
      <c r="H17" s="6">
        <v>180</v>
      </c>
    </row>
    <row r="18" spans="1:9">
      <c r="A18" s="56">
        <f t="shared" si="0"/>
        <v>485</v>
      </c>
      <c r="B18" s="6">
        <v>615</v>
      </c>
      <c r="C18" s="6">
        <v>6502</v>
      </c>
      <c r="D18" s="6" t="s">
        <v>24</v>
      </c>
      <c r="E18" s="7" t="s">
        <v>670</v>
      </c>
      <c r="F18" s="6" t="s">
        <v>37</v>
      </c>
      <c r="H18" s="6">
        <v>1200</v>
      </c>
    </row>
    <row r="19" spans="1:9">
      <c r="A19" s="56">
        <f t="shared" si="0"/>
        <v>486</v>
      </c>
      <c r="B19" s="6">
        <v>615</v>
      </c>
      <c r="C19" s="6">
        <v>6502</v>
      </c>
      <c r="D19" s="6" t="s">
        <v>24</v>
      </c>
      <c r="E19" s="7" t="s">
        <v>671</v>
      </c>
      <c r="F19" s="6" t="s">
        <v>37</v>
      </c>
      <c r="H19" s="6">
        <v>480</v>
      </c>
    </row>
    <row r="20" spans="1:9">
      <c r="A20" s="56">
        <f t="shared" si="0"/>
        <v>487</v>
      </c>
      <c r="B20" s="6">
        <v>615</v>
      </c>
      <c r="C20" s="6">
        <v>6502</v>
      </c>
      <c r="D20" s="6" t="s">
        <v>24</v>
      </c>
      <c r="E20" s="7" t="s">
        <v>672</v>
      </c>
      <c r="F20" s="6" t="s">
        <v>37</v>
      </c>
      <c r="H20" s="6">
        <v>120</v>
      </c>
    </row>
    <row r="21" spans="1:9">
      <c r="A21" s="56">
        <f t="shared" si="0"/>
        <v>488</v>
      </c>
      <c r="B21" s="6">
        <v>615</v>
      </c>
      <c r="C21" s="6">
        <v>6502</v>
      </c>
      <c r="D21" s="6" t="s">
        <v>24</v>
      </c>
      <c r="E21" s="7" t="s">
        <v>673</v>
      </c>
      <c r="F21" s="6" t="s">
        <v>37</v>
      </c>
      <c r="H21" s="6">
        <v>960</v>
      </c>
    </row>
    <row r="22" spans="1:9">
      <c r="A22" s="56">
        <f t="shared" si="0"/>
        <v>489</v>
      </c>
      <c r="B22" s="6">
        <v>615</v>
      </c>
      <c r="C22" s="6">
        <v>6502</v>
      </c>
      <c r="D22" s="6" t="s">
        <v>24</v>
      </c>
      <c r="E22" s="7" t="s">
        <v>674</v>
      </c>
      <c r="F22" s="6" t="s">
        <v>37</v>
      </c>
      <c r="H22" s="6">
        <v>720</v>
      </c>
    </row>
    <row r="23" spans="1:9">
      <c r="A23" s="56">
        <f t="shared" si="0"/>
        <v>490</v>
      </c>
      <c r="B23" s="6">
        <v>615</v>
      </c>
      <c r="C23" s="6">
        <v>6502</v>
      </c>
      <c r="D23" s="6" t="s">
        <v>24</v>
      </c>
      <c r="E23" s="7" t="s">
        <v>675</v>
      </c>
      <c r="F23" s="6" t="s">
        <v>37</v>
      </c>
      <c r="H23" s="6">
        <v>120</v>
      </c>
    </row>
    <row r="24" spans="1:9">
      <c r="A24" s="56">
        <f t="shared" si="0"/>
        <v>491</v>
      </c>
      <c r="B24" s="6">
        <v>615</v>
      </c>
      <c r="C24" s="6">
        <v>6502</v>
      </c>
      <c r="D24" s="6" t="s">
        <v>24</v>
      </c>
      <c r="E24" s="7" t="s">
        <v>676</v>
      </c>
      <c r="F24" s="6" t="s">
        <v>56</v>
      </c>
      <c r="G24" s="6" t="s">
        <v>229</v>
      </c>
      <c r="H24" s="6">
        <v>360</v>
      </c>
      <c r="I24" s="6">
        <v>20</v>
      </c>
    </row>
    <row r="25" spans="1:9">
      <c r="A25" s="56">
        <f t="shared" si="0"/>
        <v>492</v>
      </c>
      <c r="B25" s="6">
        <v>615</v>
      </c>
      <c r="C25" s="6">
        <v>6502</v>
      </c>
      <c r="D25" s="6" t="s">
        <v>24</v>
      </c>
      <c r="E25" s="7" t="s">
        <v>677</v>
      </c>
      <c r="F25" s="6">
        <v>1</v>
      </c>
      <c r="G25" s="6" t="s">
        <v>229</v>
      </c>
      <c r="H25" s="6">
        <v>150</v>
      </c>
      <c r="I25" s="6">
        <v>150</v>
      </c>
    </row>
    <row r="26" spans="1:9">
      <c r="A26" s="56">
        <f t="shared" si="0"/>
        <v>493</v>
      </c>
      <c r="B26" s="6">
        <v>615</v>
      </c>
      <c r="C26" s="6">
        <v>6502</v>
      </c>
      <c r="D26" s="6" t="s">
        <v>24</v>
      </c>
      <c r="E26" s="7" t="s">
        <v>678</v>
      </c>
      <c r="F26" s="6" t="s">
        <v>56</v>
      </c>
      <c r="G26" s="6" t="s">
        <v>229</v>
      </c>
      <c r="I26" s="6">
        <v>18.75</v>
      </c>
    </row>
    <row r="27" spans="1:9">
      <c r="A27" s="56">
        <f t="shared" si="0"/>
        <v>494</v>
      </c>
      <c r="B27" s="6">
        <v>615</v>
      </c>
      <c r="C27" s="6">
        <v>6502</v>
      </c>
      <c r="D27" s="6" t="s">
        <v>24</v>
      </c>
      <c r="E27" s="7" t="s">
        <v>679</v>
      </c>
      <c r="H27" s="6">
        <v>180</v>
      </c>
      <c r="I27" s="6">
        <v>20</v>
      </c>
    </row>
    <row r="28" spans="1:9">
      <c r="A28" s="56">
        <f t="shared" si="0"/>
        <v>495</v>
      </c>
      <c r="B28" s="6">
        <v>615</v>
      </c>
      <c r="C28" s="6">
        <v>6502</v>
      </c>
      <c r="D28" s="6" t="s">
        <v>24</v>
      </c>
      <c r="E28" s="7" t="s">
        <v>680</v>
      </c>
      <c r="H28" s="6">
        <v>600</v>
      </c>
      <c r="I28" s="6">
        <v>12</v>
      </c>
    </row>
    <row r="29" spans="1:9">
      <c r="A29" s="56">
        <f t="shared" si="0"/>
        <v>496</v>
      </c>
      <c r="B29" s="6">
        <v>615</v>
      </c>
      <c r="C29" s="6">
        <v>6502</v>
      </c>
      <c r="D29" s="6" t="s">
        <v>24</v>
      </c>
      <c r="E29" s="7" t="s">
        <v>681</v>
      </c>
      <c r="H29" s="6">
        <v>80</v>
      </c>
    </row>
    <row r="30" spans="1:9">
      <c r="A30" s="56">
        <f t="shared" si="0"/>
        <v>497</v>
      </c>
      <c r="B30" s="6">
        <v>615</v>
      </c>
      <c r="C30" s="6">
        <v>6502</v>
      </c>
      <c r="D30" s="6" t="s">
        <v>24</v>
      </c>
      <c r="E30" s="7" t="s">
        <v>682</v>
      </c>
      <c r="F30" s="6">
        <v>1</v>
      </c>
      <c r="G30" s="6" t="s">
        <v>416</v>
      </c>
      <c r="I30" s="6">
        <v>180</v>
      </c>
    </row>
    <row r="31" spans="1:9" ht="6" customHeight="1">
      <c r="E31" s="7"/>
    </row>
    <row r="32" spans="1:9" ht="13">
      <c r="B32" s="5" t="s">
        <v>683</v>
      </c>
      <c r="C32" s="7"/>
      <c r="E32" s="7"/>
    </row>
    <row r="33" spans="1:9">
      <c r="A33" s="56">
        <f>A30+1</f>
        <v>498</v>
      </c>
      <c r="B33" s="6">
        <v>610</v>
      </c>
      <c r="C33" s="6">
        <v>6500</v>
      </c>
      <c r="D33" s="6" t="s">
        <v>24</v>
      </c>
      <c r="E33" s="7" t="s">
        <v>684</v>
      </c>
      <c r="F33" s="6" t="s">
        <v>56</v>
      </c>
      <c r="G33" s="6" t="s">
        <v>35</v>
      </c>
      <c r="I33" s="6" t="s">
        <v>685</v>
      </c>
    </row>
    <row r="34" spans="1:9">
      <c r="A34" s="56">
        <f>A33+1</f>
        <v>499</v>
      </c>
      <c r="B34" s="6">
        <v>615</v>
      </c>
      <c r="C34" s="6">
        <v>6502</v>
      </c>
      <c r="D34" s="6" t="s">
        <v>24</v>
      </c>
      <c r="E34" s="7" t="s">
        <v>686</v>
      </c>
      <c r="G34" s="6" t="s">
        <v>687</v>
      </c>
      <c r="H34" s="6">
        <v>840</v>
      </c>
      <c r="I34" s="6" t="s">
        <v>688</v>
      </c>
    </row>
    <row r="35" spans="1:9">
      <c r="A35" s="56">
        <f t="shared" ref="A35:A36" si="1">A34+1</f>
        <v>500</v>
      </c>
      <c r="B35" s="6">
        <v>615</v>
      </c>
      <c r="C35" s="6">
        <v>6502</v>
      </c>
      <c r="D35" s="6" t="s">
        <v>24</v>
      </c>
      <c r="E35" s="7" t="s">
        <v>689</v>
      </c>
      <c r="G35" s="6" t="s">
        <v>686</v>
      </c>
      <c r="H35" s="6" t="s">
        <v>690</v>
      </c>
    </row>
    <row r="36" spans="1:9">
      <c r="A36" s="56">
        <f t="shared" si="1"/>
        <v>501</v>
      </c>
      <c r="B36" s="6">
        <v>615</v>
      </c>
      <c r="C36" s="6">
        <v>6502</v>
      </c>
      <c r="D36" s="6" t="s">
        <v>24</v>
      </c>
      <c r="E36" s="7" t="s">
        <v>516</v>
      </c>
      <c r="F36" s="6" t="s">
        <v>37</v>
      </c>
      <c r="H36" s="6">
        <v>240</v>
      </c>
    </row>
    <row r="37" spans="1:9" ht="6" customHeight="1">
      <c r="B37" s="5"/>
      <c r="C37" s="5"/>
      <c r="E37" s="7"/>
    </row>
    <row r="38" spans="1:9" ht="13">
      <c r="B38" s="16" t="s">
        <v>691</v>
      </c>
      <c r="C38" s="7"/>
      <c r="E38" s="7"/>
    </row>
    <row r="39" spans="1:9">
      <c r="A39" s="56">
        <f>A36+1</f>
        <v>502</v>
      </c>
      <c r="B39" s="6">
        <v>610</v>
      </c>
      <c r="C39" s="6">
        <v>6500</v>
      </c>
      <c r="D39" s="6" t="s">
        <v>24</v>
      </c>
      <c r="E39" s="7" t="s">
        <v>692</v>
      </c>
      <c r="F39" s="6" t="s">
        <v>56</v>
      </c>
      <c r="G39" s="6" t="s">
        <v>35</v>
      </c>
      <c r="I39" s="6">
        <v>10</v>
      </c>
    </row>
    <row r="40" spans="1:9">
      <c r="A40" s="56">
        <f>A39+1</f>
        <v>503</v>
      </c>
      <c r="B40" s="6">
        <v>615</v>
      </c>
      <c r="C40" s="6">
        <v>6502</v>
      </c>
      <c r="D40" s="6" t="s">
        <v>24</v>
      </c>
      <c r="E40" s="7" t="s">
        <v>663</v>
      </c>
      <c r="F40" s="6" t="s">
        <v>56</v>
      </c>
      <c r="G40" s="6" t="s">
        <v>693</v>
      </c>
      <c r="I40" s="6">
        <v>18</v>
      </c>
    </row>
    <row r="41" spans="1:9">
      <c r="A41" s="56">
        <f t="shared" ref="A41:A50" si="2">A40+1</f>
        <v>504</v>
      </c>
      <c r="B41" s="6">
        <v>615</v>
      </c>
      <c r="C41" s="6">
        <v>6502</v>
      </c>
      <c r="D41" s="6" t="s">
        <v>24</v>
      </c>
      <c r="E41" s="7" t="s">
        <v>659</v>
      </c>
      <c r="G41" s="6" t="s">
        <v>667</v>
      </c>
      <c r="I41" s="6" t="s">
        <v>694</v>
      </c>
    </row>
    <row r="42" spans="1:9">
      <c r="A42" s="56">
        <f t="shared" si="2"/>
        <v>505</v>
      </c>
      <c r="B42" s="6">
        <v>615</v>
      </c>
      <c r="C42" s="6">
        <v>6502</v>
      </c>
      <c r="D42" s="6" t="s">
        <v>24</v>
      </c>
      <c r="E42" s="7" t="s">
        <v>695</v>
      </c>
      <c r="F42" s="6" t="s">
        <v>37</v>
      </c>
      <c r="H42" s="6">
        <v>300</v>
      </c>
    </row>
    <row r="43" spans="1:9">
      <c r="A43" s="56">
        <f t="shared" si="2"/>
        <v>506</v>
      </c>
      <c r="B43" s="6">
        <v>615</v>
      </c>
      <c r="C43" s="6">
        <v>6502</v>
      </c>
      <c r="D43" s="6" t="s">
        <v>24</v>
      </c>
      <c r="E43" s="7" t="s">
        <v>696</v>
      </c>
      <c r="F43" s="6" t="s">
        <v>37</v>
      </c>
      <c r="H43" s="6">
        <v>1200</v>
      </c>
    </row>
    <row r="44" spans="1:9">
      <c r="A44" s="56">
        <f t="shared" si="2"/>
        <v>507</v>
      </c>
      <c r="B44" s="6">
        <v>615</v>
      </c>
      <c r="C44" s="6">
        <v>6502</v>
      </c>
      <c r="D44" s="6" t="s">
        <v>24</v>
      </c>
      <c r="E44" s="7" t="s">
        <v>166</v>
      </c>
      <c r="G44" s="6" t="s">
        <v>667</v>
      </c>
      <c r="I44" s="6" t="s">
        <v>697</v>
      </c>
    </row>
    <row r="45" spans="1:9">
      <c r="A45" s="56">
        <f t="shared" si="2"/>
        <v>508</v>
      </c>
      <c r="B45" s="6">
        <v>615</v>
      </c>
      <c r="C45" s="6">
        <v>6502</v>
      </c>
      <c r="D45" s="6" t="s">
        <v>24</v>
      </c>
      <c r="E45" s="7" t="s">
        <v>676</v>
      </c>
      <c r="F45" s="6">
        <v>1</v>
      </c>
      <c r="G45" s="6" t="s">
        <v>698</v>
      </c>
      <c r="I45" s="6">
        <v>20</v>
      </c>
    </row>
    <row r="46" spans="1:9">
      <c r="A46" s="56">
        <f t="shared" si="2"/>
        <v>509</v>
      </c>
      <c r="B46" s="6">
        <v>615</v>
      </c>
      <c r="C46" s="6">
        <v>6502</v>
      </c>
      <c r="D46" s="6" t="s">
        <v>24</v>
      </c>
      <c r="E46" s="7" t="s">
        <v>699</v>
      </c>
      <c r="F46" s="6" t="s">
        <v>700</v>
      </c>
      <c r="G46" s="6" t="s">
        <v>698</v>
      </c>
      <c r="I46" s="6">
        <v>75</v>
      </c>
    </row>
    <row r="47" spans="1:9">
      <c r="A47" s="56">
        <f t="shared" si="2"/>
        <v>510</v>
      </c>
      <c r="B47" s="6">
        <v>615</v>
      </c>
      <c r="C47" s="6">
        <v>6502</v>
      </c>
      <c r="D47" s="6" t="s">
        <v>24</v>
      </c>
      <c r="E47" s="7" t="s">
        <v>701</v>
      </c>
      <c r="F47" s="6" t="s">
        <v>37</v>
      </c>
      <c r="H47" s="6">
        <v>600</v>
      </c>
    </row>
    <row r="48" spans="1:9">
      <c r="A48" s="56">
        <f t="shared" si="2"/>
        <v>511</v>
      </c>
      <c r="B48" s="6">
        <v>615</v>
      </c>
      <c r="C48" s="6">
        <v>6502</v>
      </c>
      <c r="D48" s="6" t="s">
        <v>24</v>
      </c>
      <c r="E48" s="7" t="s">
        <v>670</v>
      </c>
      <c r="F48" s="6" t="s">
        <v>37</v>
      </c>
      <c r="H48" s="6">
        <v>2000</v>
      </c>
    </row>
    <row r="49" spans="1:9">
      <c r="A49" s="56">
        <f t="shared" si="2"/>
        <v>512</v>
      </c>
      <c r="B49" s="6">
        <v>615</v>
      </c>
      <c r="C49" s="6">
        <v>6502</v>
      </c>
      <c r="D49" s="6" t="s">
        <v>24</v>
      </c>
      <c r="E49" s="7" t="s">
        <v>680</v>
      </c>
      <c r="F49" s="6" t="s">
        <v>56</v>
      </c>
      <c r="G49" s="6" t="s">
        <v>229</v>
      </c>
      <c r="I49" s="6">
        <v>12</v>
      </c>
    </row>
    <row r="50" spans="1:9">
      <c r="A50" s="56">
        <f t="shared" si="2"/>
        <v>513</v>
      </c>
      <c r="B50" s="6">
        <v>615</v>
      </c>
      <c r="C50" s="6">
        <v>6502</v>
      </c>
      <c r="D50" s="6" t="s">
        <v>24</v>
      </c>
      <c r="E50" s="7" t="s">
        <v>681</v>
      </c>
      <c r="F50" s="6" t="s">
        <v>37</v>
      </c>
      <c r="H50" s="6">
        <v>50</v>
      </c>
    </row>
    <row r="51" spans="1:9" ht="6" customHeight="1">
      <c r="E51" s="7"/>
    </row>
    <row r="52" spans="1:9" ht="13">
      <c r="B52" s="5" t="s">
        <v>702</v>
      </c>
      <c r="C52" s="7"/>
      <c r="E52" s="7"/>
    </row>
    <row r="53" spans="1:9">
      <c r="A53" s="56">
        <f>A50+1</f>
        <v>514</v>
      </c>
      <c r="B53" s="6">
        <v>620</v>
      </c>
      <c r="C53" s="6">
        <v>6600</v>
      </c>
      <c r="D53" s="6" t="s">
        <v>24</v>
      </c>
      <c r="E53" s="7" t="s">
        <v>703</v>
      </c>
      <c r="F53" s="6" t="s">
        <v>474</v>
      </c>
      <c r="G53" s="6" t="s">
        <v>406</v>
      </c>
      <c r="H53" s="6">
        <v>2000</v>
      </c>
    </row>
    <row r="54" spans="1:9">
      <c r="A54" s="56">
        <f>A53+1</f>
        <v>515</v>
      </c>
      <c r="B54" s="6">
        <v>620</v>
      </c>
      <c r="C54" s="6">
        <v>6600</v>
      </c>
      <c r="D54" s="6" t="s">
        <v>24</v>
      </c>
      <c r="E54" s="7" t="s">
        <v>703</v>
      </c>
      <c r="F54" s="6" t="s">
        <v>475</v>
      </c>
      <c r="G54" s="6" t="s">
        <v>406</v>
      </c>
      <c r="H54" s="6">
        <v>3000</v>
      </c>
    </row>
    <row r="55" spans="1:9">
      <c r="A55" s="56">
        <f t="shared" ref="A55:A56" si="3">A54+1</f>
        <v>516</v>
      </c>
      <c r="B55" s="6">
        <v>620</v>
      </c>
      <c r="C55" s="6">
        <v>6600</v>
      </c>
      <c r="D55" s="6" t="s">
        <v>24</v>
      </c>
      <c r="E55" s="7" t="s">
        <v>149</v>
      </c>
      <c r="F55" s="6" t="s">
        <v>37</v>
      </c>
      <c r="H55" s="6">
        <v>750</v>
      </c>
    </row>
    <row r="56" spans="1:9">
      <c r="A56" s="56">
        <f t="shared" si="3"/>
        <v>517</v>
      </c>
      <c r="B56" s="6">
        <v>620</v>
      </c>
      <c r="C56" s="6">
        <v>6600</v>
      </c>
      <c r="D56" s="6" t="s">
        <v>24</v>
      </c>
      <c r="E56" s="7" t="s">
        <v>681</v>
      </c>
      <c r="F56" s="6" t="s">
        <v>37</v>
      </c>
      <c r="H56" s="6">
        <v>100</v>
      </c>
    </row>
    <row r="57" spans="1:9">
      <c r="A57" s="61"/>
      <c r="B57" s="58"/>
      <c r="C57" s="6">
        <v>6600</v>
      </c>
      <c r="D57" s="6" t="s">
        <v>24</v>
      </c>
      <c r="E57" s="7" t="s">
        <v>704</v>
      </c>
      <c r="F57" s="6" t="s">
        <v>37</v>
      </c>
      <c r="H57" s="6">
        <v>750</v>
      </c>
    </row>
    <row r="58" spans="1:9" ht="6" customHeight="1">
      <c r="B58" s="7"/>
      <c r="C58" s="7"/>
      <c r="D58" s="7"/>
      <c r="E58" s="7"/>
      <c r="F58" s="7"/>
      <c r="G58" s="7"/>
      <c r="H58" s="7"/>
      <c r="I58" s="7"/>
    </row>
    <row r="59" spans="1:9" ht="13">
      <c r="B59" s="5" t="s">
        <v>705</v>
      </c>
      <c r="C59" s="7"/>
      <c r="D59" s="7"/>
      <c r="E59" s="7"/>
      <c r="F59" s="7"/>
      <c r="G59" s="7"/>
      <c r="H59" s="7"/>
      <c r="I59" s="7"/>
    </row>
    <row r="60" spans="1:9">
      <c r="A60" s="56">
        <f>A56+1</f>
        <v>518</v>
      </c>
      <c r="B60" s="6">
        <v>610</v>
      </c>
      <c r="C60" s="6" t="s">
        <v>706</v>
      </c>
      <c r="D60" s="6" t="s">
        <v>24</v>
      </c>
      <c r="E60" s="14" t="s">
        <v>707</v>
      </c>
      <c r="F60" s="6" t="s">
        <v>708</v>
      </c>
      <c r="G60" s="6" t="s">
        <v>27</v>
      </c>
      <c r="I60" s="6">
        <v>20</v>
      </c>
    </row>
    <row r="61" spans="1:9">
      <c r="A61" s="56">
        <f>A60+1</f>
        <v>519</v>
      </c>
      <c r="B61" s="6">
        <v>615</v>
      </c>
      <c r="C61" s="6" t="s">
        <v>709</v>
      </c>
      <c r="D61" s="6" t="s">
        <v>24</v>
      </c>
      <c r="E61" s="14" t="s">
        <v>710</v>
      </c>
      <c r="G61" s="6" t="s">
        <v>37</v>
      </c>
      <c r="H61" s="6">
        <v>480</v>
      </c>
      <c r="I61" s="41"/>
    </row>
    <row r="62" spans="1:9" ht="13">
      <c r="B62" s="8"/>
      <c r="C62" s="8"/>
      <c r="G62" s="7"/>
      <c r="I62" s="7"/>
    </row>
    <row r="63" spans="1:9">
      <c r="E63" s="7"/>
      <c r="I63" s="7"/>
    </row>
  </sheetData>
  <mergeCells count="3">
    <mergeCell ref="F4:G4"/>
    <mergeCell ref="A1:I1"/>
    <mergeCell ref="A2:I2"/>
  </mergeCells>
  <phoneticPr fontId="1" type="noConversion"/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39997558519241921"/>
  </sheetPr>
  <dimension ref="A1:I78"/>
  <sheetViews>
    <sheetView topLeftCell="A57" zoomScaleNormal="100" workbookViewId="0">
      <selection activeCell="A56" sqref="A56:A66"/>
    </sheetView>
  </sheetViews>
  <sheetFormatPr defaultColWidth="10.1796875" defaultRowHeight="12.5"/>
  <cols>
    <col min="1" max="1" width="3.7265625" style="56" bestFit="1" customWidth="1"/>
    <col min="2" max="2" width="10.54296875" style="6" customWidth="1"/>
    <col min="3" max="3" width="10.1796875" style="6" bestFit="1" customWidth="1"/>
    <col min="4" max="4" width="9.1796875" style="6" bestFit="1" customWidth="1"/>
    <col min="5" max="5" width="23.1796875" style="6" bestFit="1" customWidth="1"/>
    <col min="6" max="6" width="10.81640625" style="6" customWidth="1"/>
    <col min="7" max="7" width="13.453125" style="6" customWidth="1"/>
    <col min="8" max="8" width="16.7265625" style="6" bestFit="1" customWidth="1"/>
    <col min="9" max="9" width="12.54296875" style="6" customWidth="1"/>
    <col min="10" max="16384" width="10.1796875" style="7"/>
  </cols>
  <sheetData>
    <row r="1" spans="1:9" ht="18">
      <c r="A1" s="69" t="s">
        <v>654</v>
      </c>
      <c r="B1" s="69"/>
      <c r="C1" s="69"/>
      <c r="D1" s="69"/>
      <c r="E1" s="69"/>
      <c r="F1" s="69"/>
      <c r="G1" s="69"/>
      <c r="H1" s="69"/>
      <c r="I1" s="69"/>
    </row>
    <row r="2" spans="1:9" ht="18">
      <c r="A2" s="72" t="s">
        <v>711</v>
      </c>
      <c r="B2" s="72"/>
      <c r="C2" s="72"/>
      <c r="D2" s="72"/>
      <c r="E2" s="72"/>
      <c r="F2" s="72"/>
      <c r="G2" s="72"/>
      <c r="H2" s="72"/>
      <c r="I2" s="72"/>
    </row>
    <row r="4" spans="1:9" s="4" customFormat="1" ht="13">
      <c r="A4" s="57" t="s">
        <v>501</v>
      </c>
      <c r="B4" s="3" t="s">
        <v>8</v>
      </c>
      <c r="C4" s="52" t="s">
        <v>9</v>
      </c>
      <c r="D4" s="66" t="s">
        <v>10</v>
      </c>
      <c r="E4" s="52" t="s">
        <v>11</v>
      </c>
      <c r="F4" s="71" t="s">
        <v>12</v>
      </c>
      <c r="G4" s="71"/>
      <c r="H4" s="66" t="s">
        <v>13</v>
      </c>
      <c r="I4" s="66" t="s">
        <v>13</v>
      </c>
    </row>
    <row r="5" spans="1:9" s="4" customFormat="1" ht="13">
      <c r="A5" s="57" t="s">
        <v>14</v>
      </c>
      <c r="B5" s="3" t="s">
        <v>656</v>
      </c>
      <c r="C5" s="3" t="s">
        <v>16</v>
      </c>
      <c r="D5" s="66" t="s">
        <v>17</v>
      </c>
      <c r="E5" s="55" t="s">
        <v>18</v>
      </c>
      <c r="F5" s="66" t="s">
        <v>19</v>
      </c>
      <c r="G5" s="66" t="s">
        <v>20</v>
      </c>
      <c r="H5" s="66" t="s">
        <v>21</v>
      </c>
      <c r="I5" s="66" t="s">
        <v>22</v>
      </c>
    </row>
    <row r="6" spans="1:9" s="4" customFormat="1" ht="13">
      <c r="A6" s="57"/>
      <c r="B6" s="9"/>
      <c r="C6" s="9"/>
      <c r="D6" s="66"/>
      <c r="E6" s="55"/>
      <c r="F6" s="66"/>
      <c r="G6" s="66"/>
      <c r="H6" s="66"/>
      <c r="I6" s="66"/>
    </row>
    <row r="7" spans="1:9" ht="13">
      <c r="B7" s="5" t="s">
        <v>712</v>
      </c>
      <c r="C7" s="7"/>
    </row>
    <row r="8" spans="1:9">
      <c r="A8" s="56">
        <f>'600-Assembly'!A61+1</f>
        <v>520</v>
      </c>
      <c r="B8" s="6">
        <v>630</v>
      </c>
      <c r="C8" s="6">
        <v>6007</v>
      </c>
      <c r="D8" s="6" t="s">
        <v>24</v>
      </c>
      <c r="E8" s="7" t="s">
        <v>713</v>
      </c>
      <c r="F8" s="6" t="s">
        <v>56</v>
      </c>
      <c r="G8" s="6" t="s">
        <v>98</v>
      </c>
      <c r="I8" s="6">
        <v>25</v>
      </c>
    </row>
    <row r="9" spans="1:9">
      <c r="A9" s="56">
        <f>A8+1</f>
        <v>521</v>
      </c>
      <c r="B9" s="6">
        <v>630</v>
      </c>
      <c r="C9" s="6">
        <v>6007</v>
      </c>
      <c r="D9" s="6" t="s">
        <v>24</v>
      </c>
      <c r="E9" s="7" t="s">
        <v>714</v>
      </c>
      <c r="F9" s="6" t="s">
        <v>56</v>
      </c>
      <c r="G9" s="6" t="s">
        <v>27</v>
      </c>
      <c r="I9" s="6">
        <v>25</v>
      </c>
    </row>
    <row r="10" spans="1:9">
      <c r="A10" s="56">
        <f t="shared" ref="A10:A11" si="0">A9+1</f>
        <v>522</v>
      </c>
      <c r="B10" s="6">
        <v>630</v>
      </c>
      <c r="C10" s="6">
        <v>6007</v>
      </c>
      <c r="D10" s="6" t="s">
        <v>24</v>
      </c>
      <c r="E10" s="7" t="s">
        <v>715</v>
      </c>
      <c r="F10" s="6" t="s">
        <v>56</v>
      </c>
      <c r="G10" s="6" t="s">
        <v>27</v>
      </c>
      <c r="I10" s="6">
        <v>18</v>
      </c>
    </row>
    <row r="11" spans="1:9">
      <c r="A11" s="56">
        <f t="shared" si="0"/>
        <v>523</v>
      </c>
      <c r="B11" s="6">
        <v>635</v>
      </c>
      <c r="C11" s="6">
        <v>6052</v>
      </c>
      <c r="D11" s="6" t="s">
        <v>24</v>
      </c>
      <c r="E11" s="7" t="s">
        <v>716</v>
      </c>
      <c r="F11" s="6" t="s">
        <v>37</v>
      </c>
      <c r="H11" s="6" t="s">
        <v>717</v>
      </c>
    </row>
    <row r="12" spans="1:9" s="4" customFormat="1" ht="13">
      <c r="A12" s="57"/>
      <c r="B12" s="9"/>
      <c r="C12" s="9"/>
      <c r="D12" s="66"/>
      <c r="E12" s="55"/>
      <c r="F12" s="66"/>
      <c r="G12" s="66"/>
      <c r="H12" s="66"/>
      <c r="I12" s="66"/>
    </row>
    <row r="13" spans="1:9" ht="13">
      <c r="B13" s="35" t="s">
        <v>718</v>
      </c>
      <c r="C13" s="7"/>
    </row>
    <row r="14" spans="1:9">
      <c r="A14" s="56">
        <f>A11+1</f>
        <v>524</v>
      </c>
      <c r="B14" s="6">
        <v>640</v>
      </c>
      <c r="D14" s="6" t="s">
        <v>24</v>
      </c>
      <c r="E14" s="14" t="s">
        <v>718</v>
      </c>
      <c r="F14" s="6" t="s">
        <v>56</v>
      </c>
      <c r="G14" s="6" t="s">
        <v>719</v>
      </c>
      <c r="I14" s="6">
        <v>35</v>
      </c>
    </row>
    <row r="15" spans="1:9">
      <c r="A15" s="56">
        <f>A14+1</f>
        <v>525</v>
      </c>
      <c r="B15" s="6">
        <v>645</v>
      </c>
      <c r="D15" s="6" t="s">
        <v>24</v>
      </c>
      <c r="E15" s="14" t="s">
        <v>720</v>
      </c>
      <c r="I15" s="6" t="s">
        <v>721</v>
      </c>
    </row>
    <row r="16" spans="1:9">
      <c r="A16" s="56">
        <f>A15+1</f>
        <v>526</v>
      </c>
      <c r="B16" s="6">
        <v>640</v>
      </c>
      <c r="D16" s="6" t="s">
        <v>24</v>
      </c>
      <c r="E16" s="14" t="s">
        <v>722</v>
      </c>
      <c r="F16" s="6" t="s">
        <v>56</v>
      </c>
      <c r="G16" s="6" t="s">
        <v>719</v>
      </c>
      <c r="I16" s="6">
        <v>35</v>
      </c>
    </row>
    <row r="17" spans="1:9" s="4" customFormat="1" ht="13">
      <c r="A17" s="57"/>
      <c r="B17" s="9"/>
      <c r="C17" s="9"/>
      <c r="D17" s="66"/>
      <c r="E17" s="55"/>
      <c r="F17" s="66"/>
      <c r="G17" s="66"/>
      <c r="H17" s="66"/>
      <c r="I17" s="66"/>
    </row>
    <row r="18" spans="1:9" ht="13">
      <c r="B18" s="5" t="s">
        <v>723</v>
      </c>
      <c r="C18" s="7"/>
      <c r="E18" s="7"/>
    </row>
    <row r="19" spans="1:9">
      <c r="A19" s="56">
        <f>A16+1</f>
        <v>527</v>
      </c>
      <c r="B19" s="6">
        <v>650</v>
      </c>
      <c r="C19" s="6">
        <v>6002</v>
      </c>
      <c r="D19" s="6" t="s">
        <v>24</v>
      </c>
      <c r="E19" s="7" t="s">
        <v>724</v>
      </c>
      <c r="F19" s="6" t="s">
        <v>56</v>
      </c>
      <c r="G19" s="6" t="s">
        <v>27</v>
      </c>
      <c r="I19" s="6">
        <v>20</v>
      </c>
    </row>
    <row r="20" spans="1:9">
      <c r="A20" s="56">
        <f>A19+1</f>
        <v>528</v>
      </c>
      <c r="B20" s="6">
        <v>650</v>
      </c>
      <c r="C20" s="6">
        <v>6002</v>
      </c>
      <c r="D20" s="6" t="s">
        <v>24</v>
      </c>
      <c r="E20" s="7" t="s">
        <v>725</v>
      </c>
      <c r="F20" s="6" t="s">
        <v>56</v>
      </c>
      <c r="G20" s="6" t="s">
        <v>27</v>
      </c>
      <c r="I20" s="6">
        <v>20</v>
      </c>
    </row>
    <row r="21" spans="1:9">
      <c r="A21" s="56">
        <f t="shared" ref="A21:A25" si="1">A20+1</f>
        <v>529</v>
      </c>
      <c r="B21" s="6">
        <v>650</v>
      </c>
      <c r="C21" s="6">
        <v>6002</v>
      </c>
      <c r="D21" s="6" t="s">
        <v>24</v>
      </c>
      <c r="E21" s="7" t="s">
        <v>726</v>
      </c>
      <c r="F21" s="6" t="s">
        <v>56</v>
      </c>
      <c r="G21" s="6" t="s">
        <v>27</v>
      </c>
      <c r="H21" s="6" t="s">
        <v>727</v>
      </c>
      <c r="I21" s="6">
        <v>18</v>
      </c>
    </row>
    <row r="22" spans="1:9">
      <c r="A22" s="56">
        <f t="shared" si="1"/>
        <v>530</v>
      </c>
      <c r="B22" s="6">
        <v>650</v>
      </c>
      <c r="C22" s="6">
        <v>6002</v>
      </c>
      <c r="D22" s="6" t="s">
        <v>24</v>
      </c>
      <c r="E22" s="7" t="s">
        <v>728</v>
      </c>
      <c r="F22" s="6" t="s">
        <v>56</v>
      </c>
      <c r="G22" s="6" t="s">
        <v>27</v>
      </c>
      <c r="I22" s="6" t="s">
        <v>729</v>
      </c>
    </row>
    <row r="23" spans="1:9">
      <c r="A23" s="56">
        <f t="shared" si="1"/>
        <v>531</v>
      </c>
      <c r="B23" s="6">
        <v>650</v>
      </c>
      <c r="C23" s="6">
        <v>6002</v>
      </c>
      <c r="D23" s="6" t="s">
        <v>24</v>
      </c>
      <c r="E23" s="7" t="s">
        <v>730</v>
      </c>
      <c r="F23" s="6" t="s">
        <v>731</v>
      </c>
      <c r="G23" s="6" t="s">
        <v>732</v>
      </c>
      <c r="H23" s="6">
        <v>800</v>
      </c>
    </row>
    <row r="24" spans="1:9">
      <c r="A24" s="56">
        <f t="shared" si="1"/>
        <v>532</v>
      </c>
      <c r="B24" s="6">
        <v>650</v>
      </c>
      <c r="C24" s="6">
        <v>6002</v>
      </c>
      <c r="D24" s="6" t="s">
        <v>24</v>
      </c>
      <c r="E24" s="7" t="s">
        <v>733</v>
      </c>
      <c r="F24" s="6" t="s">
        <v>731</v>
      </c>
      <c r="G24" s="6" t="s">
        <v>732</v>
      </c>
      <c r="H24" s="6">
        <v>1500</v>
      </c>
    </row>
    <row r="25" spans="1:9">
      <c r="A25" s="56">
        <f t="shared" si="1"/>
        <v>533</v>
      </c>
      <c r="B25" s="6">
        <v>650</v>
      </c>
      <c r="C25" s="6">
        <v>6002</v>
      </c>
      <c r="D25" s="6" t="s">
        <v>24</v>
      </c>
      <c r="E25" s="7" t="s">
        <v>734</v>
      </c>
      <c r="F25" s="6" t="s">
        <v>731</v>
      </c>
      <c r="G25" s="6" t="s">
        <v>732</v>
      </c>
      <c r="H25" s="6">
        <v>2400</v>
      </c>
    </row>
    <row r="26" spans="1:9" s="4" customFormat="1" ht="13">
      <c r="A26" s="57"/>
      <c r="B26" s="9"/>
      <c r="C26" s="9"/>
      <c r="D26" s="66"/>
      <c r="E26" s="55"/>
      <c r="F26" s="66"/>
      <c r="G26" s="66"/>
      <c r="H26" s="66"/>
      <c r="I26" s="66"/>
    </row>
    <row r="27" spans="1:9" ht="13">
      <c r="B27" s="5" t="s">
        <v>735</v>
      </c>
      <c r="C27" s="7"/>
    </row>
    <row r="28" spans="1:9">
      <c r="A28" s="56">
        <f>A25+1</f>
        <v>534</v>
      </c>
      <c r="B28" s="25">
        <v>650.1</v>
      </c>
      <c r="C28" s="6">
        <v>6006</v>
      </c>
      <c r="D28" s="6" t="s">
        <v>340</v>
      </c>
      <c r="E28" s="7" t="s">
        <v>736</v>
      </c>
      <c r="F28" s="6" t="s">
        <v>56</v>
      </c>
      <c r="G28" s="6" t="s">
        <v>98</v>
      </c>
      <c r="I28" s="6">
        <v>20</v>
      </c>
    </row>
    <row r="29" spans="1:9">
      <c r="A29" s="56">
        <f>A28+1</f>
        <v>535</v>
      </c>
      <c r="B29" s="6">
        <v>655</v>
      </c>
      <c r="C29" s="6">
        <v>6050</v>
      </c>
      <c r="D29" s="6" t="s">
        <v>340</v>
      </c>
      <c r="E29" s="7" t="s">
        <v>737</v>
      </c>
      <c r="F29" s="6" t="s">
        <v>37</v>
      </c>
      <c r="H29" s="6" t="s">
        <v>601</v>
      </c>
    </row>
    <row r="30" spans="1:9">
      <c r="A30" s="56">
        <f>A29+1</f>
        <v>536</v>
      </c>
      <c r="B30" s="6">
        <v>655</v>
      </c>
      <c r="C30" s="6">
        <v>6006</v>
      </c>
      <c r="D30" s="6" t="s">
        <v>24</v>
      </c>
      <c r="E30" s="7" t="s">
        <v>738</v>
      </c>
      <c r="H30" s="6">
        <v>80</v>
      </c>
    </row>
    <row r="31" spans="1:9" s="4" customFormat="1" ht="13">
      <c r="A31" s="57"/>
      <c r="B31" s="9"/>
      <c r="C31" s="9"/>
      <c r="D31" s="66"/>
      <c r="E31" s="55"/>
      <c r="F31" s="66"/>
      <c r="G31" s="66"/>
      <c r="H31" s="66"/>
      <c r="I31" s="66"/>
    </row>
    <row r="32" spans="1:9" ht="13">
      <c r="B32" s="5" t="s">
        <v>739</v>
      </c>
      <c r="C32" s="7"/>
      <c r="E32" s="7"/>
    </row>
    <row r="33" spans="1:9">
      <c r="A33" s="56">
        <f>A30+1</f>
        <v>537</v>
      </c>
      <c r="B33" s="6">
        <v>660</v>
      </c>
      <c r="C33" s="6">
        <v>6004</v>
      </c>
      <c r="D33" s="6" t="s">
        <v>24</v>
      </c>
      <c r="E33" s="7" t="s">
        <v>740</v>
      </c>
      <c r="F33" s="6" t="s">
        <v>37</v>
      </c>
      <c r="H33" s="6">
        <v>240</v>
      </c>
    </row>
    <row r="34" spans="1:9">
      <c r="A34" s="56">
        <f>A33+1</f>
        <v>538</v>
      </c>
      <c r="B34" s="6">
        <v>660</v>
      </c>
      <c r="C34" s="6">
        <v>6004</v>
      </c>
      <c r="D34" s="6" t="s">
        <v>24</v>
      </c>
      <c r="E34" s="7" t="s">
        <v>741</v>
      </c>
      <c r="G34" s="6" t="s">
        <v>406</v>
      </c>
      <c r="H34" s="6" t="s">
        <v>742</v>
      </c>
    </row>
    <row r="35" spans="1:9">
      <c r="A35" s="56">
        <f t="shared" ref="A35:A44" si="2">A34+1</f>
        <v>539</v>
      </c>
      <c r="B35" s="6">
        <v>660</v>
      </c>
      <c r="C35" s="6">
        <v>6004</v>
      </c>
      <c r="D35" s="6" t="s">
        <v>24</v>
      </c>
      <c r="E35" s="7" t="s">
        <v>117</v>
      </c>
      <c r="F35" s="6" t="s">
        <v>743</v>
      </c>
      <c r="G35" s="6" t="s">
        <v>744</v>
      </c>
      <c r="H35" s="6" t="s">
        <v>745</v>
      </c>
    </row>
    <row r="36" spans="1:9">
      <c r="A36" s="56">
        <f t="shared" si="2"/>
        <v>540</v>
      </c>
      <c r="B36" s="6">
        <v>660</v>
      </c>
      <c r="C36" s="6">
        <v>6004</v>
      </c>
      <c r="D36" s="6" t="s">
        <v>24</v>
      </c>
      <c r="E36" s="7" t="s">
        <v>746</v>
      </c>
      <c r="F36" s="6" t="s">
        <v>743</v>
      </c>
      <c r="G36" s="6" t="s">
        <v>744</v>
      </c>
      <c r="H36" s="6" t="s">
        <v>747</v>
      </c>
    </row>
    <row r="37" spans="1:9">
      <c r="A37" s="56">
        <f t="shared" si="2"/>
        <v>541</v>
      </c>
      <c r="B37" s="6">
        <v>660</v>
      </c>
      <c r="C37" s="6">
        <v>6004</v>
      </c>
      <c r="D37" s="6" t="s">
        <v>24</v>
      </c>
      <c r="E37" s="7" t="s">
        <v>748</v>
      </c>
      <c r="F37" s="6" t="s">
        <v>37</v>
      </c>
      <c r="H37" s="6">
        <v>120</v>
      </c>
    </row>
    <row r="38" spans="1:9">
      <c r="A38" s="56">
        <f t="shared" si="2"/>
        <v>542</v>
      </c>
      <c r="B38" s="6">
        <v>660</v>
      </c>
      <c r="C38" s="6">
        <v>6004</v>
      </c>
      <c r="D38" s="6" t="s">
        <v>24</v>
      </c>
      <c r="E38" s="7" t="s">
        <v>417</v>
      </c>
      <c r="F38" s="6" t="s">
        <v>56</v>
      </c>
      <c r="G38" s="6" t="s">
        <v>389</v>
      </c>
      <c r="I38" s="6">
        <v>120</v>
      </c>
    </row>
    <row r="39" spans="1:9">
      <c r="A39" s="56">
        <f t="shared" si="2"/>
        <v>543</v>
      </c>
      <c r="B39" s="6">
        <v>660</v>
      </c>
      <c r="C39" s="6">
        <v>6004</v>
      </c>
      <c r="D39" s="6" t="s">
        <v>24</v>
      </c>
      <c r="E39" s="7" t="s">
        <v>749</v>
      </c>
      <c r="F39" s="6" t="s">
        <v>56</v>
      </c>
      <c r="G39" s="6" t="s">
        <v>750</v>
      </c>
      <c r="I39" s="6" t="s">
        <v>751</v>
      </c>
    </row>
    <row r="40" spans="1:9">
      <c r="A40" s="56">
        <f t="shared" si="2"/>
        <v>544</v>
      </c>
      <c r="B40" s="6">
        <v>660</v>
      </c>
      <c r="C40" s="6">
        <v>6004</v>
      </c>
      <c r="D40" s="6" t="s">
        <v>24</v>
      </c>
      <c r="E40" s="7" t="s">
        <v>752</v>
      </c>
      <c r="F40" s="6" t="s">
        <v>56</v>
      </c>
      <c r="G40" s="6" t="s">
        <v>750</v>
      </c>
      <c r="I40" s="6" t="s">
        <v>751</v>
      </c>
    </row>
    <row r="41" spans="1:9">
      <c r="A41" s="56">
        <f t="shared" si="2"/>
        <v>545</v>
      </c>
      <c r="B41" s="6">
        <v>660</v>
      </c>
      <c r="C41" s="6">
        <v>6004</v>
      </c>
      <c r="D41" s="6" t="s">
        <v>24</v>
      </c>
      <c r="E41" s="7" t="s">
        <v>753</v>
      </c>
      <c r="F41" s="6" t="s">
        <v>743</v>
      </c>
      <c r="G41" s="6" t="s">
        <v>754</v>
      </c>
      <c r="H41" s="6" t="s">
        <v>755</v>
      </c>
    </row>
    <row r="42" spans="1:9">
      <c r="A42" s="56">
        <f t="shared" si="2"/>
        <v>546</v>
      </c>
      <c r="B42" s="6">
        <v>660</v>
      </c>
      <c r="C42" s="6">
        <v>6004</v>
      </c>
      <c r="D42" s="6" t="s">
        <v>24</v>
      </c>
      <c r="E42" s="7" t="s">
        <v>756</v>
      </c>
      <c r="F42" s="6">
        <v>1</v>
      </c>
      <c r="G42" s="6" t="s">
        <v>229</v>
      </c>
      <c r="H42" s="6" t="s">
        <v>757</v>
      </c>
    </row>
    <row r="43" spans="1:9">
      <c r="A43" s="56">
        <f t="shared" si="2"/>
        <v>547</v>
      </c>
      <c r="B43" s="6">
        <v>660</v>
      </c>
      <c r="C43" s="6">
        <v>6004</v>
      </c>
      <c r="D43" s="6" t="s">
        <v>24</v>
      </c>
      <c r="E43" s="7" t="s">
        <v>758</v>
      </c>
      <c r="G43" s="6" t="s">
        <v>229</v>
      </c>
      <c r="H43" s="6" t="s">
        <v>759</v>
      </c>
    </row>
    <row r="44" spans="1:9">
      <c r="A44" s="56">
        <f t="shared" si="2"/>
        <v>548</v>
      </c>
      <c r="B44" s="6">
        <v>665</v>
      </c>
      <c r="C44" s="6">
        <v>6004</v>
      </c>
      <c r="D44" s="6" t="s">
        <v>24</v>
      </c>
      <c r="E44" s="7" t="s">
        <v>760</v>
      </c>
      <c r="F44" s="6" t="s">
        <v>37</v>
      </c>
      <c r="H44" s="6" t="s">
        <v>761</v>
      </c>
    </row>
    <row r="45" spans="1:9" s="4" customFormat="1" ht="13">
      <c r="A45" s="57"/>
      <c r="B45" s="9"/>
      <c r="C45" s="9"/>
      <c r="D45" s="66"/>
      <c r="E45" s="55"/>
      <c r="F45" s="66"/>
      <c r="G45" s="66"/>
      <c r="H45" s="66"/>
      <c r="I45" s="66"/>
    </row>
    <row r="46" spans="1:9" ht="13">
      <c r="B46" s="5" t="s">
        <v>762</v>
      </c>
    </row>
    <row r="47" spans="1:9">
      <c r="A47" s="56">
        <f>A44+1</f>
        <v>549</v>
      </c>
      <c r="B47" s="6">
        <v>670</v>
      </c>
      <c r="C47" s="6">
        <v>6001</v>
      </c>
      <c r="D47" s="6" t="s">
        <v>24</v>
      </c>
      <c r="E47" s="7" t="s">
        <v>763</v>
      </c>
      <c r="F47" s="6" t="s">
        <v>56</v>
      </c>
      <c r="G47" s="6" t="s">
        <v>27</v>
      </c>
      <c r="I47" s="6">
        <v>25</v>
      </c>
    </row>
    <row r="48" spans="1:9">
      <c r="A48" s="56">
        <f>A47+1</f>
        <v>550</v>
      </c>
      <c r="B48" s="6">
        <v>670</v>
      </c>
      <c r="C48" s="6">
        <v>6001</v>
      </c>
      <c r="D48" s="6" t="s">
        <v>24</v>
      </c>
      <c r="E48" s="7" t="s">
        <v>764</v>
      </c>
      <c r="F48" s="6" t="s">
        <v>56</v>
      </c>
      <c r="G48" s="6" t="s">
        <v>27</v>
      </c>
      <c r="I48" s="6">
        <v>20</v>
      </c>
    </row>
    <row r="49" spans="1:9">
      <c r="A49" s="56">
        <f t="shared" ref="A49:A66" si="3">A48+1</f>
        <v>551</v>
      </c>
      <c r="B49" s="6">
        <v>670</v>
      </c>
      <c r="C49" s="6">
        <v>6001</v>
      </c>
      <c r="D49" s="6" t="s">
        <v>24</v>
      </c>
      <c r="E49" s="7" t="s">
        <v>110</v>
      </c>
      <c r="F49" s="6" t="s">
        <v>56</v>
      </c>
      <c r="G49" s="6" t="s">
        <v>27</v>
      </c>
      <c r="I49" s="6">
        <v>25</v>
      </c>
    </row>
    <row r="50" spans="1:9">
      <c r="A50" s="56">
        <f t="shared" si="3"/>
        <v>552</v>
      </c>
      <c r="B50" s="6">
        <v>670</v>
      </c>
      <c r="C50" s="6">
        <v>6001</v>
      </c>
      <c r="D50" s="6" t="s">
        <v>24</v>
      </c>
      <c r="E50" s="7" t="s">
        <v>765</v>
      </c>
      <c r="F50" s="6" t="s">
        <v>56</v>
      </c>
      <c r="G50" s="6" t="s">
        <v>27</v>
      </c>
      <c r="I50" s="6">
        <v>20</v>
      </c>
    </row>
    <row r="51" spans="1:9">
      <c r="A51" s="56">
        <f t="shared" si="3"/>
        <v>553</v>
      </c>
      <c r="B51" s="6">
        <v>670</v>
      </c>
      <c r="C51" s="6">
        <v>6001</v>
      </c>
      <c r="D51" s="6" t="s">
        <v>24</v>
      </c>
      <c r="E51" s="7" t="s">
        <v>766</v>
      </c>
      <c r="F51" s="6" t="s">
        <v>56</v>
      </c>
      <c r="G51" s="6" t="s">
        <v>27</v>
      </c>
      <c r="I51" s="6">
        <v>20</v>
      </c>
    </row>
    <row r="52" spans="1:9">
      <c r="A52" s="56">
        <f t="shared" si="3"/>
        <v>554</v>
      </c>
      <c r="B52" s="6">
        <v>670</v>
      </c>
      <c r="C52" s="6">
        <v>6001</v>
      </c>
      <c r="D52" s="6" t="s">
        <v>24</v>
      </c>
      <c r="E52" s="7" t="s">
        <v>767</v>
      </c>
      <c r="F52" s="6" t="s">
        <v>56</v>
      </c>
      <c r="G52" s="6" t="s">
        <v>27</v>
      </c>
      <c r="I52" s="6">
        <v>100</v>
      </c>
    </row>
    <row r="53" spans="1:9" ht="14.25" customHeight="1">
      <c r="A53" s="56">
        <f t="shared" si="3"/>
        <v>555</v>
      </c>
      <c r="B53" s="6">
        <v>675</v>
      </c>
      <c r="C53" s="6">
        <v>6050</v>
      </c>
      <c r="D53" s="6" t="s">
        <v>24</v>
      </c>
      <c r="E53" s="7" t="s">
        <v>768</v>
      </c>
      <c r="F53" s="6" t="s">
        <v>743</v>
      </c>
      <c r="G53" s="6" t="s">
        <v>636</v>
      </c>
      <c r="I53" s="6">
        <v>3</v>
      </c>
    </row>
    <row r="54" spans="1:9">
      <c r="A54" s="56">
        <f t="shared" si="3"/>
        <v>556</v>
      </c>
      <c r="B54" s="6">
        <v>670</v>
      </c>
      <c r="C54" s="6">
        <v>6001</v>
      </c>
      <c r="D54" s="6" t="s">
        <v>24</v>
      </c>
      <c r="E54" s="7" t="s">
        <v>769</v>
      </c>
      <c r="F54" s="6" t="s">
        <v>37</v>
      </c>
      <c r="H54" s="6" t="s">
        <v>770</v>
      </c>
    </row>
    <row r="55" spans="1:9">
      <c r="A55" s="56">
        <f t="shared" si="3"/>
        <v>557</v>
      </c>
      <c r="B55" s="6">
        <v>675</v>
      </c>
      <c r="C55" s="6">
        <v>6050</v>
      </c>
      <c r="D55" s="6" t="s">
        <v>24</v>
      </c>
      <c r="E55" s="7" t="s">
        <v>771</v>
      </c>
      <c r="F55" s="6" t="s">
        <v>56</v>
      </c>
      <c r="G55" s="6" t="s">
        <v>229</v>
      </c>
      <c r="I55" s="6">
        <v>12</v>
      </c>
    </row>
    <row r="56" spans="1:9">
      <c r="A56" s="56">
        <f t="shared" si="3"/>
        <v>558</v>
      </c>
      <c r="B56" s="6">
        <v>675</v>
      </c>
      <c r="C56" s="6">
        <v>6050</v>
      </c>
      <c r="D56" s="6" t="s">
        <v>24</v>
      </c>
      <c r="E56" s="7" t="s">
        <v>772</v>
      </c>
      <c r="F56" s="6" t="s">
        <v>37</v>
      </c>
      <c r="H56" s="6">
        <v>100</v>
      </c>
    </row>
    <row r="57" spans="1:9">
      <c r="A57" s="56">
        <f t="shared" si="3"/>
        <v>559</v>
      </c>
      <c r="B57" s="58">
        <v>675</v>
      </c>
      <c r="C57" s="6">
        <v>6050</v>
      </c>
      <c r="D57" s="6" t="s">
        <v>24</v>
      </c>
      <c r="E57" s="7" t="s">
        <v>773</v>
      </c>
      <c r="F57" s="6" t="s">
        <v>37</v>
      </c>
      <c r="H57" s="6" t="s">
        <v>774</v>
      </c>
    </row>
    <row r="58" spans="1:9">
      <c r="A58" s="56">
        <f t="shared" si="3"/>
        <v>560</v>
      </c>
      <c r="B58" s="6">
        <v>675</v>
      </c>
      <c r="C58" s="6">
        <v>6050</v>
      </c>
      <c r="D58" s="6" t="s">
        <v>24</v>
      </c>
      <c r="E58" s="7" t="s">
        <v>166</v>
      </c>
      <c r="F58" s="6" t="s">
        <v>37</v>
      </c>
      <c r="H58" s="6">
        <v>600</v>
      </c>
    </row>
    <row r="59" spans="1:9">
      <c r="A59" s="56">
        <f t="shared" si="3"/>
        <v>561</v>
      </c>
      <c r="B59" s="6">
        <v>675</v>
      </c>
      <c r="C59" s="6">
        <v>6050</v>
      </c>
      <c r="D59" s="6" t="s">
        <v>24</v>
      </c>
      <c r="E59" s="7" t="s">
        <v>775</v>
      </c>
      <c r="F59" s="6" t="s">
        <v>37</v>
      </c>
      <c r="H59" s="6">
        <v>80</v>
      </c>
    </row>
    <row r="60" spans="1:9">
      <c r="A60" s="56">
        <f t="shared" si="3"/>
        <v>562</v>
      </c>
      <c r="B60" s="6">
        <v>675</v>
      </c>
      <c r="C60" s="6">
        <v>6050</v>
      </c>
      <c r="D60" s="6" t="s">
        <v>24</v>
      </c>
      <c r="E60" s="7" t="s">
        <v>776</v>
      </c>
      <c r="F60" s="6" t="s">
        <v>56</v>
      </c>
      <c r="H60" s="6">
        <v>150</v>
      </c>
    </row>
    <row r="61" spans="1:9">
      <c r="A61" s="56">
        <f t="shared" si="3"/>
        <v>563</v>
      </c>
      <c r="B61" s="6">
        <v>675</v>
      </c>
      <c r="C61" s="6">
        <v>6050</v>
      </c>
      <c r="D61" s="6" t="s">
        <v>24</v>
      </c>
      <c r="E61" s="7" t="s">
        <v>777</v>
      </c>
      <c r="F61" s="6" t="s">
        <v>743</v>
      </c>
      <c r="H61" s="14" t="s">
        <v>778</v>
      </c>
    </row>
    <row r="62" spans="1:9">
      <c r="A62" s="56">
        <f t="shared" si="3"/>
        <v>564</v>
      </c>
      <c r="B62" s="6">
        <v>675</v>
      </c>
      <c r="C62" s="6">
        <v>6050</v>
      </c>
      <c r="D62" s="6" t="s">
        <v>24</v>
      </c>
      <c r="E62" s="7" t="s">
        <v>779</v>
      </c>
      <c r="F62" s="6" t="s">
        <v>743</v>
      </c>
      <c r="G62" s="6" t="s">
        <v>229</v>
      </c>
      <c r="H62" s="7"/>
      <c r="I62" s="6">
        <v>0.5</v>
      </c>
    </row>
    <row r="63" spans="1:9">
      <c r="A63" s="56">
        <f t="shared" si="3"/>
        <v>565</v>
      </c>
      <c r="B63" s="6">
        <v>675</v>
      </c>
      <c r="C63" s="6">
        <v>6050</v>
      </c>
      <c r="D63" s="6" t="s">
        <v>24</v>
      </c>
      <c r="E63" s="7" t="s">
        <v>780</v>
      </c>
      <c r="F63" s="6" t="s">
        <v>37</v>
      </c>
      <c r="H63" s="6">
        <v>450</v>
      </c>
    </row>
    <row r="64" spans="1:9">
      <c r="A64" s="56">
        <f t="shared" si="3"/>
        <v>566</v>
      </c>
      <c r="B64" s="6">
        <v>675</v>
      </c>
      <c r="C64" s="6">
        <v>6050</v>
      </c>
      <c r="D64" s="6" t="s">
        <v>24</v>
      </c>
      <c r="E64" s="7" t="s">
        <v>781</v>
      </c>
      <c r="F64" s="6" t="s">
        <v>56</v>
      </c>
      <c r="G64" s="6" t="s">
        <v>782</v>
      </c>
      <c r="I64" s="6" t="s">
        <v>783</v>
      </c>
    </row>
    <row r="65" spans="1:9">
      <c r="A65" s="56">
        <f t="shared" si="3"/>
        <v>567</v>
      </c>
      <c r="B65" s="6">
        <v>675</v>
      </c>
      <c r="C65" s="6">
        <v>6050</v>
      </c>
      <c r="D65" s="6" t="s">
        <v>340</v>
      </c>
      <c r="E65" s="7" t="s">
        <v>784</v>
      </c>
      <c r="F65" s="6" t="s">
        <v>56</v>
      </c>
      <c r="G65" s="6" t="s">
        <v>782</v>
      </c>
      <c r="I65" s="6" t="s">
        <v>785</v>
      </c>
    </row>
    <row r="66" spans="1:9">
      <c r="A66" s="56">
        <f t="shared" si="3"/>
        <v>568</v>
      </c>
      <c r="B66" s="6">
        <v>675</v>
      </c>
      <c r="C66" s="6">
        <v>6050</v>
      </c>
      <c r="D66" s="6" t="s">
        <v>340</v>
      </c>
      <c r="E66" s="7" t="s">
        <v>786</v>
      </c>
      <c r="F66" s="6" t="s">
        <v>56</v>
      </c>
      <c r="G66" s="6" t="s">
        <v>782</v>
      </c>
      <c r="I66" s="6" t="s">
        <v>785</v>
      </c>
    </row>
    <row r="67" spans="1:9">
      <c r="E67" s="7"/>
      <c r="F67" s="7"/>
    </row>
    <row r="68" spans="1:9" ht="13">
      <c r="B68" s="5" t="s">
        <v>787</v>
      </c>
      <c r="C68" s="7"/>
      <c r="E68" s="7"/>
    </row>
    <row r="69" spans="1:9">
      <c r="A69" s="56">
        <f>A66+1</f>
        <v>569</v>
      </c>
      <c r="B69" s="6">
        <v>680</v>
      </c>
      <c r="C69" s="6">
        <v>6003</v>
      </c>
      <c r="D69" s="6" t="s">
        <v>24</v>
      </c>
      <c r="E69" s="7" t="s">
        <v>788</v>
      </c>
      <c r="F69" s="6" t="s">
        <v>37</v>
      </c>
      <c r="H69" s="6">
        <v>120</v>
      </c>
    </row>
    <row r="70" spans="1:9">
      <c r="A70" s="56">
        <f>A69+1</f>
        <v>570</v>
      </c>
      <c r="B70" s="6">
        <v>680</v>
      </c>
      <c r="C70" s="6">
        <v>6003</v>
      </c>
      <c r="D70" s="6" t="s">
        <v>24</v>
      </c>
      <c r="E70" s="7" t="s">
        <v>420</v>
      </c>
      <c r="F70" s="6" t="s">
        <v>37</v>
      </c>
      <c r="H70" s="6">
        <v>120</v>
      </c>
    </row>
    <row r="71" spans="1:9">
      <c r="A71" s="56">
        <f t="shared" ref="A71:A75" si="4">A70+1</f>
        <v>571</v>
      </c>
      <c r="B71" s="6">
        <v>680</v>
      </c>
      <c r="C71" s="6">
        <v>6003</v>
      </c>
      <c r="D71" s="6" t="s">
        <v>24</v>
      </c>
      <c r="E71" s="7" t="s">
        <v>63</v>
      </c>
      <c r="F71" s="6" t="s">
        <v>37</v>
      </c>
      <c r="H71" s="6">
        <v>240</v>
      </c>
    </row>
    <row r="72" spans="1:9">
      <c r="A72" s="56">
        <f t="shared" si="4"/>
        <v>572</v>
      </c>
      <c r="B72" s="6">
        <v>680</v>
      </c>
      <c r="C72" s="6">
        <v>6003</v>
      </c>
      <c r="D72" s="6" t="s">
        <v>24</v>
      </c>
      <c r="E72" s="7" t="s">
        <v>166</v>
      </c>
      <c r="F72" s="6" t="s">
        <v>37</v>
      </c>
      <c r="H72" s="6">
        <v>100</v>
      </c>
    </row>
    <row r="73" spans="1:9">
      <c r="A73" s="56">
        <f t="shared" si="4"/>
        <v>573</v>
      </c>
      <c r="B73" s="6">
        <v>680</v>
      </c>
      <c r="C73" s="6" t="s">
        <v>789</v>
      </c>
      <c r="D73" s="6" t="s">
        <v>24</v>
      </c>
      <c r="E73" s="7" t="s">
        <v>790</v>
      </c>
      <c r="F73" s="6" t="s">
        <v>37</v>
      </c>
      <c r="H73" s="6">
        <v>600</v>
      </c>
    </row>
    <row r="74" spans="1:9">
      <c r="A74" s="56">
        <f t="shared" si="4"/>
        <v>574</v>
      </c>
      <c r="B74" s="6">
        <v>680</v>
      </c>
      <c r="C74" s="6" t="s">
        <v>789</v>
      </c>
      <c r="D74" s="6" t="s">
        <v>24</v>
      </c>
      <c r="E74" s="7" t="s">
        <v>705</v>
      </c>
      <c r="F74" s="6" t="s">
        <v>56</v>
      </c>
      <c r="G74" s="6" t="s">
        <v>229</v>
      </c>
      <c r="H74" s="7"/>
      <c r="I74" s="6">
        <v>20</v>
      </c>
    </row>
    <row r="75" spans="1:9">
      <c r="A75" s="56">
        <f t="shared" si="4"/>
        <v>575</v>
      </c>
      <c r="B75" s="6">
        <v>685</v>
      </c>
      <c r="C75" s="6" t="s">
        <v>789</v>
      </c>
      <c r="D75" s="6" t="s">
        <v>24</v>
      </c>
      <c r="E75" s="7" t="s">
        <v>791</v>
      </c>
      <c r="F75" s="6" t="s">
        <v>743</v>
      </c>
      <c r="G75" s="6" t="s">
        <v>164</v>
      </c>
      <c r="H75" s="7" t="s">
        <v>792</v>
      </c>
    </row>
    <row r="77" spans="1:9" ht="13">
      <c r="B77" s="35" t="s">
        <v>793</v>
      </c>
    </row>
    <row r="78" spans="1:9">
      <c r="A78" s="56">
        <f>A75+1</f>
        <v>576</v>
      </c>
      <c r="B78" s="6">
        <v>675</v>
      </c>
      <c r="D78" s="6" t="s">
        <v>24</v>
      </c>
      <c r="E78" s="14" t="s">
        <v>794</v>
      </c>
      <c r="F78" s="6" t="s">
        <v>37</v>
      </c>
      <c r="G78" s="6" t="s">
        <v>229</v>
      </c>
      <c r="H78" s="6">
        <v>80</v>
      </c>
    </row>
  </sheetData>
  <mergeCells count="3">
    <mergeCell ref="F4:G4"/>
    <mergeCell ref="A1:I1"/>
    <mergeCell ref="A2:I2"/>
  </mergeCells>
  <phoneticPr fontId="1" type="noConversion"/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79998168889431442"/>
  </sheetPr>
  <dimension ref="A1:H79"/>
  <sheetViews>
    <sheetView topLeftCell="A16" zoomScaleNormal="100" workbookViewId="0">
      <selection activeCell="F26" sqref="F26"/>
    </sheetView>
  </sheetViews>
  <sheetFormatPr defaultColWidth="10.1796875" defaultRowHeight="12.5"/>
  <cols>
    <col min="1" max="1" width="3.7265625" style="56" bestFit="1" customWidth="1"/>
    <col min="2" max="3" width="10.54296875" style="6" customWidth="1"/>
    <col min="4" max="4" width="9.453125" style="6" customWidth="1"/>
    <col min="5" max="5" width="29.453125" style="6" customWidth="1"/>
    <col min="6" max="8" width="14.54296875" style="6" customWidth="1"/>
    <col min="9" max="16384" width="10.1796875" style="7"/>
  </cols>
  <sheetData>
    <row r="1" spans="1:8" ht="18">
      <c r="A1" s="69" t="s">
        <v>795</v>
      </c>
      <c r="B1" s="69"/>
      <c r="C1" s="69"/>
      <c r="D1" s="69"/>
      <c r="E1" s="69"/>
      <c r="F1" s="69"/>
      <c r="G1" s="69"/>
      <c r="H1" s="69"/>
    </row>
    <row r="2" spans="1:8" ht="18">
      <c r="A2" s="69" t="s">
        <v>796</v>
      </c>
      <c r="B2" s="69"/>
      <c r="C2" s="69"/>
      <c r="D2" s="69"/>
      <c r="E2" s="69"/>
      <c r="F2" s="69"/>
      <c r="G2" s="69"/>
      <c r="H2" s="69"/>
    </row>
    <row r="4" spans="1:8" s="4" customFormat="1" ht="13">
      <c r="A4" s="57" t="s">
        <v>501</v>
      </c>
      <c r="B4" s="3" t="s">
        <v>8</v>
      </c>
      <c r="C4" s="52" t="s">
        <v>9</v>
      </c>
      <c r="D4" s="66" t="s">
        <v>10</v>
      </c>
      <c r="E4" s="52" t="s">
        <v>11</v>
      </c>
      <c r="F4" s="71" t="s">
        <v>797</v>
      </c>
      <c r="G4" s="71"/>
      <c r="H4" s="71"/>
    </row>
    <row r="5" spans="1:8" s="4" customFormat="1" ht="13">
      <c r="A5" s="57" t="s">
        <v>14</v>
      </c>
      <c r="B5" s="3" t="s">
        <v>798</v>
      </c>
      <c r="C5" s="3" t="s">
        <v>16</v>
      </c>
      <c r="D5" s="66" t="s">
        <v>17</v>
      </c>
      <c r="E5" s="55" t="s">
        <v>18</v>
      </c>
      <c r="F5" s="66" t="s">
        <v>799</v>
      </c>
      <c r="G5" s="66" t="s">
        <v>800</v>
      </c>
      <c r="H5" s="66" t="s">
        <v>801</v>
      </c>
    </row>
    <row r="6" spans="1:8" s="4" customFormat="1" ht="12" customHeight="1">
      <c r="A6" s="57"/>
      <c r="B6" s="9"/>
      <c r="C6" s="9"/>
      <c r="D6" s="66"/>
      <c r="E6" s="55"/>
      <c r="F6" s="66"/>
      <c r="G6" s="66"/>
      <c r="H6" s="66"/>
    </row>
    <row r="7" spans="1:8" ht="13">
      <c r="B7" s="5" t="s">
        <v>802</v>
      </c>
      <c r="C7" s="7"/>
    </row>
    <row r="8" spans="1:8">
      <c r="A8" s="56">
        <f>'600-Student Activity'!A78+1</f>
        <v>577</v>
      </c>
      <c r="B8" s="6">
        <v>720</v>
      </c>
      <c r="C8" s="6">
        <v>7004</v>
      </c>
      <c r="D8" s="6" t="s">
        <v>24</v>
      </c>
      <c r="E8" s="15" t="s">
        <v>803</v>
      </c>
      <c r="F8" s="6">
        <f>240*1.25</f>
        <v>300</v>
      </c>
      <c r="G8" s="6">
        <f>180*1.25</f>
        <v>225</v>
      </c>
      <c r="H8" s="6">
        <f>120*1.25</f>
        <v>150</v>
      </c>
    </row>
    <row r="9" spans="1:8">
      <c r="A9" s="56">
        <f>A8+1</f>
        <v>578</v>
      </c>
      <c r="B9" s="6">
        <v>720</v>
      </c>
      <c r="C9" s="6">
        <v>7004</v>
      </c>
      <c r="D9" s="6" t="s">
        <v>24</v>
      </c>
      <c r="E9" s="7" t="s">
        <v>804</v>
      </c>
      <c r="F9" s="6">
        <v>180</v>
      </c>
      <c r="G9" s="6">
        <v>180</v>
      </c>
      <c r="H9" s="6">
        <v>180</v>
      </c>
    </row>
    <row r="10" spans="1:8">
      <c r="A10" s="56">
        <f t="shared" ref="A10:A15" si="0">A9+1</f>
        <v>579</v>
      </c>
      <c r="B10" s="6">
        <v>720</v>
      </c>
      <c r="C10" s="6">
        <v>7004</v>
      </c>
      <c r="D10" s="6" t="s">
        <v>24</v>
      </c>
      <c r="E10" s="7" t="s">
        <v>805</v>
      </c>
      <c r="F10" s="6">
        <f>2000*1.2</f>
        <v>2400</v>
      </c>
      <c r="G10" s="6">
        <f>1600*1.2</f>
        <v>1920</v>
      </c>
      <c r="H10" s="6">
        <f>1600*1.2</f>
        <v>1920</v>
      </c>
    </row>
    <row r="11" spans="1:8">
      <c r="A11" s="56">
        <f t="shared" si="0"/>
        <v>580</v>
      </c>
      <c r="B11" s="6">
        <v>720</v>
      </c>
      <c r="C11" s="6">
        <v>7004</v>
      </c>
      <c r="D11" s="6" t="s">
        <v>24</v>
      </c>
      <c r="E11" s="7" t="s">
        <v>806</v>
      </c>
      <c r="F11" s="6">
        <f>1200*1.25</f>
        <v>1500</v>
      </c>
      <c r="G11" s="6">
        <v>720</v>
      </c>
      <c r="H11" s="6">
        <v>720</v>
      </c>
    </row>
    <row r="12" spans="1:8">
      <c r="A12" s="56">
        <f t="shared" si="0"/>
        <v>581</v>
      </c>
      <c r="B12" s="6">
        <v>720</v>
      </c>
      <c r="C12" s="6">
        <v>7004</v>
      </c>
      <c r="D12" s="6" t="s">
        <v>24</v>
      </c>
      <c r="E12" s="7" t="s">
        <v>807</v>
      </c>
      <c r="F12" s="6">
        <f>2400*1.25</f>
        <v>3000</v>
      </c>
      <c r="G12" s="6">
        <f>1600*1.25</f>
        <v>2000</v>
      </c>
      <c r="H12" s="6">
        <f>1600*1.25</f>
        <v>2000</v>
      </c>
    </row>
    <row r="13" spans="1:8">
      <c r="A13" s="56">
        <f t="shared" si="0"/>
        <v>582</v>
      </c>
      <c r="B13" s="6">
        <v>720</v>
      </c>
      <c r="C13" s="6">
        <v>7004</v>
      </c>
      <c r="D13" s="6" t="s">
        <v>24</v>
      </c>
      <c r="E13" s="7" t="s">
        <v>808</v>
      </c>
      <c r="F13" s="6">
        <f>1200*1.2</f>
        <v>1440</v>
      </c>
      <c r="G13" s="6">
        <f>600*1.2</f>
        <v>720</v>
      </c>
      <c r="H13" s="6">
        <f>600*1.2</f>
        <v>720</v>
      </c>
    </row>
    <row r="14" spans="1:8">
      <c r="A14" s="56">
        <f t="shared" si="0"/>
        <v>583</v>
      </c>
      <c r="B14" s="6">
        <v>740</v>
      </c>
      <c r="C14" s="6">
        <v>7006</v>
      </c>
      <c r="D14" s="6" t="s">
        <v>24</v>
      </c>
      <c r="E14" s="7" t="s">
        <v>809</v>
      </c>
      <c r="F14" s="6">
        <f>4000*1.2</f>
        <v>4800</v>
      </c>
      <c r="G14" s="6">
        <f>3600*1.2</f>
        <v>4320</v>
      </c>
      <c r="H14" s="6">
        <f>2400*1.2</f>
        <v>2880</v>
      </c>
    </row>
    <row r="15" spans="1:8">
      <c r="A15" s="56">
        <f t="shared" si="0"/>
        <v>584</v>
      </c>
      <c r="B15" s="6">
        <v>725</v>
      </c>
      <c r="C15" s="6">
        <v>7057</v>
      </c>
      <c r="D15" s="6" t="s">
        <v>24</v>
      </c>
      <c r="E15" s="7" t="s">
        <v>810</v>
      </c>
      <c r="F15" s="6">
        <v>240</v>
      </c>
      <c r="G15" s="6">
        <v>180</v>
      </c>
      <c r="H15" s="6">
        <v>180</v>
      </c>
    </row>
    <row r="16" spans="1:8" ht="10.5" customHeight="1">
      <c r="E16" s="7"/>
    </row>
    <row r="17" spans="1:8" ht="13">
      <c r="B17" s="5" t="s">
        <v>811</v>
      </c>
      <c r="C17" s="7"/>
      <c r="D17" s="7"/>
      <c r="E17" s="7"/>
      <c r="F17" s="7"/>
      <c r="H17" s="7"/>
    </row>
    <row r="18" spans="1:8">
      <c r="A18" s="56">
        <f>A15+1</f>
        <v>585</v>
      </c>
      <c r="B18" s="6">
        <v>730</v>
      </c>
      <c r="C18" s="6">
        <v>7005</v>
      </c>
      <c r="D18" s="6" t="s">
        <v>24</v>
      </c>
      <c r="E18" s="7" t="s">
        <v>812</v>
      </c>
      <c r="F18" s="6">
        <v>180</v>
      </c>
      <c r="G18" s="6">
        <v>180</v>
      </c>
      <c r="H18" s="6">
        <v>180</v>
      </c>
    </row>
    <row r="19" spans="1:8">
      <c r="A19" s="56">
        <f>A18+1</f>
        <v>586</v>
      </c>
      <c r="B19" s="6">
        <v>730</v>
      </c>
      <c r="C19" s="6">
        <v>7005</v>
      </c>
      <c r="D19" s="6" t="s">
        <v>24</v>
      </c>
      <c r="E19" s="7" t="s">
        <v>813</v>
      </c>
      <c r="F19" s="6">
        <f>6000*1.2</f>
        <v>7200</v>
      </c>
      <c r="G19" s="6">
        <f>4800*1.2</f>
        <v>5760</v>
      </c>
      <c r="H19" s="6">
        <f>4000*1.2</f>
        <v>4800</v>
      </c>
    </row>
    <row r="20" spans="1:8">
      <c r="A20" s="56">
        <f>A19+1</f>
        <v>587</v>
      </c>
      <c r="B20" s="6">
        <v>730</v>
      </c>
      <c r="C20" s="6">
        <v>7005</v>
      </c>
      <c r="D20" s="6" t="s">
        <v>24</v>
      </c>
      <c r="E20" s="7" t="s">
        <v>814</v>
      </c>
      <c r="F20" s="6">
        <f>2800*1.2</f>
        <v>3360</v>
      </c>
      <c r="G20" s="6">
        <f>1680*1.2</f>
        <v>2016</v>
      </c>
      <c r="H20" s="6">
        <f>840*1.2</f>
        <v>1008</v>
      </c>
    </row>
    <row r="21" spans="1:8" ht="10.5" customHeight="1">
      <c r="E21" s="7"/>
    </row>
    <row r="22" spans="1:8" ht="13">
      <c r="B22" s="5" t="s">
        <v>815</v>
      </c>
      <c r="C22" s="7"/>
      <c r="E22" s="7"/>
    </row>
    <row r="23" spans="1:8">
      <c r="A23" s="56">
        <f>A20+1</f>
        <v>588</v>
      </c>
      <c r="B23" s="6">
        <v>755</v>
      </c>
      <c r="C23" s="6">
        <v>7052</v>
      </c>
      <c r="D23" s="6" t="s">
        <v>24</v>
      </c>
      <c r="E23" s="7" t="s">
        <v>816</v>
      </c>
      <c r="F23" s="6">
        <f>5400</f>
        <v>5400</v>
      </c>
      <c r="G23" s="6">
        <f>3600</f>
        <v>3600</v>
      </c>
      <c r="H23" s="7"/>
    </row>
    <row r="24" spans="1:8">
      <c r="A24" s="56">
        <f>A23+1</f>
        <v>589</v>
      </c>
      <c r="B24" s="6">
        <v>755</v>
      </c>
      <c r="C24" s="6">
        <v>7052</v>
      </c>
      <c r="D24" s="6" t="s">
        <v>24</v>
      </c>
      <c r="E24" s="7" t="s">
        <v>817</v>
      </c>
      <c r="F24" s="6">
        <f>360</f>
        <v>360</v>
      </c>
      <c r="G24" s="6">
        <f>360</f>
        <v>360</v>
      </c>
      <c r="H24" s="7"/>
    </row>
    <row r="25" spans="1:8">
      <c r="A25" s="56">
        <f t="shared" ref="A25:A33" si="1">A24+1</f>
        <v>590</v>
      </c>
      <c r="B25" s="6">
        <v>755</v>
      </c>
      <c r="C25" s="6">
        <v>7052</v>
      </c>
      <c r="D25" s="6" t="s">
        <v>24</v>
      </c>
      <c r="E25" s="7" t="s">
        <v>818</v>
      </c>
      <c r="F25" s="6">
        <v>1800</v>
      </c>
      <c r="G25" s="6">
        <v>1200</v>
      </c>
      <c r="H25" s="7"/>
    </row>
    <row r="26" spans="1:8">
      <c r="A26" s="56">
        <f t="shared" si="1"/>
        <v>591</v>
      </c>
      <c r="B26" s="6">
        <v>750</v>
      </c>
      <c r="C26" s="6">
        <v>7001</v>
      </c>
      <c r="D26" s="6" t="s">
        <v>24</v>
      </c>
      <c r="E26" s="7" t="s">
        <v>819</v>
      </c>
      <c r="F26" s="6">
        <v>960</v>
      </c>
      <c r="G26" s="6">
        <v>480</v>
      </c>
      <c r="H26" s="7"/>
    </row>
    <row r="27" spans="1:8">
      <c r="A27" s="56">
        <f t="shared" si="1"/>
        <v>592</v>
      </c>
      <c r="B27" s="6">
        <v>755</v>
      </c>
      <c r="C27" s="6">
        <v>7052</v>
      </c>
      <c r="D27" s="6" t="s">
        <v>24</v>
      </c>
      <c r="E27" s="7" t="s">
        <v>820</v>
      </c>
      <c r="F27" s="6">
        <f>360*1.2</f>
        <v>432</v>
      </c>
      <c r="G27" s="6">
        <f>360*1.2</f>
        <v>432</v>
      </c>
      <c r="H27" s="7"/>
    </row>
    <row r="28" spans="1:8">
      <c r="A28" s="56">
        <f t="shared" si="1"/>
        <v>593</v>
      </c>
      <c r="B28" s="6">
        <v>750</v>
      </c>
      <c r="C28" s="6">
        <v>7001</v>
      </c>
      <c r="D28" s="6" t="s">
        <v>24</v>
      </c>
      <c r="E28" s="7" t="s">
        <v>821</v>
      </c>
      <c r="F28" s="6">
        <v>1200</v>
      </c>
      <c r="G28" s="6">
        <v>960</v>
      </c>
      <c r="H28" s="7"/>
    </row>
    <row r="29" spans="1:8">
      <c r="A29" s="56">
        <f t="shared" si="1"/>
        <v>594</v>
      </c>
      <c r="B29" s="6">
        <v>755</v>
      </c>
      <c r="C29" s="6">
        <v>7052</v>
      </c>
      <c r="D29" s="6" t="s">
        <v>24</v>
      </c>
      <c r="E29" s="7" t="s">
        <v>822</v>
      </c>
      <c r="F29" s="6">
        <v>1800</v>
      </c>
      <c r="G29" s="6">
        <v>1440</v>
      </c>
      <c r="H29" s="7"/>
    </row>
    <row r="30" spans="1:8">
      <c r="A30" s="56">
        <f t="shared" si="1"/>
        <v>595</v>
      </c>
      <c r="B30" s="6">
        <v>755</v>
      </c>
      <c r="C30" s="6">
        <v>7052</v>
      </c>
      <c r="D30" s="6" t="s">
        <v>24</v>
      </c>
      <c r="E30" s="7" t="s">
        <v>823</v>
      </c>
      <c r="F30" s="6">
        <v>1200</v>
      </c>
      <c r="G30" s="6">
        <v>720</v>
      </c>
      <c r="H30" s="7"/>
    </row>
    <row r="31" spans="1:8">
      <c r="A31" s="56">
        <f t="shared" si="1"/>
        <v>596</v>
      </c>
      <c r="B31" s="6">
        <v>750</v>
      </c>
      <c r="C31" s="6">
        <v>7001</v>
      </c>
      <c r="D31" s="6" t="s">
        <v>24</v>
      </c>
      <c r="E31" s="7" t="s">
        <v>824</v>
      </c>
      <c r="F31" s="6">
        <v>1500</v>
      </c>
      <c r="G31" s="6">
        <v>960</v>
      </c>
      <c r="H31" s="7"/>
    </row>
    <row r="32" spans="1:8">
      <c r="A32" s="56">
        <f t="shared" si="1"/>
        <v>597</v>
      </c>
      <c r="B32" s="6">
        <v>755</v>
      </c>
      <c r="C32" s="6">
        <v>7052</v>
      </c>
      <c r="D32" s="6" t="s">
        <v>24</v>
      </c>
      <c r="E32" s="7" t="s">
        <v>166</v>
      </c>
      <c r="F32" s="6">
        <v>900</v>
      </c>
      <c r="G32" s="6">
        <v>800</v>
      </c>
      <c r="H32" s="7"/>
    </row>
    <row r="33" spans="1:8">
      <c r="A33" s="56">
        <f t="shared" si="1"/>
        <v>598</v>
      </c>
      <c r="B33" s="6">
        <v>755</v>
      </c>
      <c r="C33" s="6">
        <v>7052</v>
      </c>
      <c r="D33" s="6" t="s">
        <v>24</v>
      </c>
      <c r="E33" s="7" t="s">
        <v>822</v>
      </c>
      <c r="F33" s="6">
        <v>150</v>
      </c>
      <c r="G33" s="6">
        <v>150</v>
      </c>
      <c r="H33" s="7"/>
    </row>
    <row r="34" spans="1:8" ht="9.75" customHeight="1">
      <c r="E34" s="7"/>
    </row>
    <row r="57" spans="1:5">
      <c r="A57" s="61"/>
      <c r="B57" s="58"/>
    </row>
    <row r="58" spans="1:5">
      <c r="E58" s="7"/>
    </row>
    <row r="60" spans="1:5" ht="13">
      <c r="B60" s="5"/>
      <c r="C60" s="5"/>
    </row>
    <row r="61" spans="1:5">
      <c r="E61" s="7"/>
    </row>
    <row r="62" spans="1:5">
      <c r="E62" s="7"/>
    </row>
    <row r="63" spans="1:5">
      <c r="E63" s="7"/>
    </row>
    <row r="64" spans="1:5">
      <c r="E64" s="7"/>
    </row>
    <row r="65" spans="2:5">
      <c r="B65" s="7"/>
      <c r="C65" s="7"/>
      <c r="D65" s="7"/>
      <c r="E65" s="7"/>
    </row>
    <row r="66" spans="2:5" ht="13">
      <c r="B66" s="5"/>
      <c r="C66" s="5"/>
    </row>
    <row r="67" spans="2:5">
      <c r="E67" s="7"/>
    </row>
    <row r="68" spans="2:5">
      <c r="E68" s="7"/>
    </row>
    <row r="69" spans="2:5">
      <c r="E69" s="7"/>
    </row>
    <row r="70" spans="2:5">
      <c r="E70" s="7"/>
    </row>
    <row r="71" spans="2:5">
      <c r="E71" s="7"/>
    </row>
    <row r="72" spans="2:5">
      <c r="E72" s="7"/>
    </row>
    <row r="74" spans="2:5" ht="13">
      <c r="B74" s="5"/>
      <c r="C74" s="5"/>
    </row>
    <row r="75" spans="2:5">
      <c r="E75" s="7"/>
    </row>
    <row r="76" spans="2:5">
      <c r="E76" s="7"/>
    </row>
    <row r="77" spans="2:5">
      <c r="E77" s="7"/>
    </row>
    <row r="78" spans="2:5">
      <c r="E78" s="7"/>
    </row>
    <row r="79" spans="2:5">
      <c r="E79" s="7"/>
    </row>
  </sheetData>
  <mergeCells count="3">
    <mergeCell ref="F4:H4"/>
    <mergeCell ref="A1:H1"/>
    <mergeCell ref="A2:H2"/>
  </mergeCells>
  <phoneticPr fontId="1" type="noConversion"/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I76"/>
  <sheetViews>
    <sheetView topLeftCell="A40" zoomScaleNormal="100" workbookViewId="0">
      <selection activeCell="E26" sqref="E26"/>
    </sheetView>
  </sheetViews>
  <sheetFormatPr defaultColWidth="10.1796875" defaultRowHeight="12.5"/>
  <cols>
    <col min="1" max="1" width="3.7265625" style="56" bestFit="1" customWidth="1"/>
    <col min="2" max="3" width="10.54296875" style="6" customWidth="1"/>
    <col min="4" max="4" width="9.453125" style="6" customWidth="1"/>
    <col min="5" max="5" width="25.81640625" style="6" customWidth="1"/>
    <col min="6" max="6" width="11.1796875" style="6" customWidth="1"/>
    <col min="7" max="7" width="13.453125" style="6" customWidth="1"/>
    <col min="8" max="8" width="11.54296875" style="6" bestFit="1" customWidth="1"/>
    <col min="9" max="9" width="12.54296875" style="6" customWidth="1"/>
    <col min="10" max="16384" width="10.1796875" style="7"/>
  </cols>
  <sheetData>
    <row r="1" spans="1:9" ht="18">
      <c r="A1" s="69" t="s">
        <v>825</v>
      </c>
      <c r="B1" s="69"/>
      <c r="C1" s="69"/>
      <c r="D1" s="69"/>
      <c r="E1" s="69"/>
      <c r="F1" s="69"/>
      <c r="G1" s="69"/>
      <c r="H1" s="69"/>
      <c r="I1" s="69"/>
    </row>
    <row r="2" spans="1:9" ht="18">
      <c r="A2" s="72" t="s">
        <v>826</v>
      </c>
      <c r="B2" s="72"/>
      <c r="C2" s="72"/>
      <c r="D2" s="72"/>
      <c r="E2" s="72"/>
      <c r="F2" s="72"/>
      <c r="G2" s="72"/>
      <c r="H2" s="72"/>
      <c r="I2" s="72"/>
    </row>
    <row r="4" spans="1:9" s="4" customFormat="1" ht="13">
      <c r="A4" s="57" t="s">
        <v>501</v>
      </c>
      <c r="B4" s="3" t="s">
        <v>8</v>
      </c>
      <c r="C4" s="52" t="s">
        <v>9</v>
      </c>
      <c r="D4" s="66" t="s">
        <v>10</v>
      </c>
      <c r="E4" s="52" t="s">
        <v>11</v>
      </c>
      <c r="F4" s="71" t="s">
        <v>12</v>
      </c>
      <c r="G4" s="71"/>
      <c r="H4" s="66" t="s">
        <v>13</v>
      </c>
      <c r="I4" s="66" t="s">
        <v>13</v>
      </c>
    </row>
    <row r="5" spans="1:9" s="4" customFormat="1" ht="13">
      <c r="A5" s="57" t="s">
        <v>14</v>
      </c>
      <c r="B5" s="3" t="s">
        <v>827</v>
      </c>
      <c r="C5" s="3" t="s">
        <v>16</v>
      </c>
      <c r="D5" s="66" t="s">
        <v>17</v>
      </c>
      <c r="E5" s="55" t="s">
        <v>18</v>
      </c>
      <c r="F5" s="66" t="s">
        <v>19</v>
      </c>
      <c r="G5" s="66" t="s">
        <v>20</v>
      </c>
      <c r="H5" s="66" t="s">
        <v>21</v>
      </c>
      <c r="I5" s="66" t="s">
        <v>22</v>
      </c>
    </row>
    <row r="6" spans="1:9" s="4" customFormat="1" ht="13">
      <c r="A6" s="57"/>
      <c r="B6" s="9"/>
      <c r="C6" s="9"/>
      <c r="D6" s="66"/>
      <c r="E6" s="55"/>
      <c r="F6" s="66"/>
      <c r="G6" s="66"/>
      <c r="H6" s="66"/>
      <c r="I6" s="66"/>
    </row>
    <row r="7" spans="1:9" ht="13">
      <c r="B7" s="5" t="s">
        <v>828</v>
      </c>
    </row>
    <row r="8" spans="1:9">
      <c r="A8" s="56">
        <f>'700-Support'!A33+1</f>
        <v>599</v>
      </c>
      <c r="B8" s="6">
        <v>850</v>
      </c>
      <c r="C8" s="6">
        <v>9006</v>
      </c>
      <c r="D8" s="6" t="s">
        <v>24</v>
      </c>
      <c r="E8" s="7" t="s">
        <v>829</v>
      </c>
      <c r="F8" s="6" t="s">
        <v>37</v>
      </c>
      <c r="H8" s="6">
        <v>180</v>
      </c>
      <c r="I8" s="40"/>
    </row>
    <row r="9" spans="1:9">
      <c r="A9" s="56">
        <f>A8+1</f>
        <v>600</v>
      </c>
      <c r="B9" s="6">
        <v>810</v>
      </c>
      <c r="C9" s="6">
        <v>9006</v>
      </c>
      <c r="D9" s="6" t="s">
        <v>24</v>
      </c>
      <c r="E9" s="7" t="s">
        <v>830</v>
      </c>
      <c r="F9" s="6" t="s">
        <v>37</v>
      </c>
      <c r="H9" s="6">
        <v>100</v>
      </c>
      <c r="I9" s="40"/>
    </row>
    <row r="10" spans="1:9">
      <c r="A10" s="56">
        <f t="shared" ref="A10:A13" si="0">A9+1</f>
        <v>601</v>
      </c>
      <c r="B10" s="6">
        <v>810</v>
      </c>
      <c r="C10" s="6">
        <v>9006</v>
      </c>
      <c r="D10" s="6" t="s">
        <v>24</v>
      </c>
      <c r="E10" s="7" t="s">
        <v>831</v>
      </c>
      <c r="F10" s="6">
        <v>2</v>
      </c>
      <c r="G10" s="6" t="s">
        <v>832</v>
      </c>
      <c r="H10" s="6">
        <v>200</v>
      </c>
      <c r="I10" s="6">
        <v>100</v>
      </c>
    </row>
    <row r="11" spans="1:9">
      <c r="A11" s="56">
        <f t="shared" si="0"/>
        <v>602</v>
      </c>
      <c r="B11" s="6">
        <v>810</v>
      </c>
      <c r="C11" s="6">
        <v>9006</v>
      </c>
      <c r="D11" s="6" t="s">
        <v>24</v>
      </c>
      <c r="E11" s="7" t="s">
        <v>833</v>
      </c>
      <c r="F11" s="6">
        <v>1</v>
      </c>
      <c r="G11" s="6" t="s">
        <v>832</v>
      </c>
      <c r="H11" s="6">
        <v>120</v>
      </c>
      <c r="I11" s="6">
        <v>120</v>
      </c>
    </row>
    <row r="12" spans="1:9">
      <c r="A12" s="56">
        <f t="shared" si="0"/>
        <v>603</v>
      </c>
      <c r="B12" s="6">
        <v>855</v>
      </c>
      <c r="C12" s="6">
        <v>9056</v>
      </c>
      <c r="D12" s="6" t="s">
        <v>24</v>
      </c>
      <c r="E12" s="7" t="s">
        <v>834</v>
      </c>
      <c r="F12" s="6" t="s">
        <v>37</v>
      </c>
      <c r="H12" s="6">
        <v>50</v>
      </c>
    </row>
    <row r="13" spans="1:9">
      <c r="A13" s="56">
        <f t="shared" si="0"/>
        <v>604</v>
      </c>
      <c r="B13" s="6">
        <v>855</v>
      </c>
      <c r="C13" s="6">
        <v>9056</v>
      </c>
      <c r="D13" s="6" t="s">
        <v>24</v>
      </c>
      <c r="E13" s="7" t="s">
        <v>835</v>
      </c>
      <c r="F13" s="6" t="s">
        <v>37</v>
      </c>
      <c r="H13" s="6">
        <v>50</v>
      </c>
      <c r="I13" s="6" t="s">
        <v>836</v>
      </c>
    </row>
    <row r="14" spans="1:9">
      <c r="D14" s="7"/>
      <c r="E14" s="7"/>
      <c r="F14" s="7"/>
      <c r="H14" s="7"/>
      <c r="I14" s="7"/>
    </row>
    <row r="15" spans="1:9" ht="13">
      <c r="B15" s="5" t="s">
        <v>837</v>
      </c>
      <c r="C15" s="7"/>
      <c r="D15" s="7"/>
      <c r="E15" s="7"/>
      <c r="F15" s="7"/>
      <c r="H15" s="7"/>
      <c r="I15" s="7"/>
    </row>
    <row r="16" spans="1:9">
      <c r="A16" s="56">
        <f>A13+1</f>
        <v>605</v>
      </c>
      <c r="B16" s="6">
        <v>855</v>
      </c>
      <c r="C16" s="6">
        <v>9056</v>
      </c>
      <c r="D16" s="6" t="s">
        <v>24</v>
      </c>
      <c r="E16" s="7" t="s">
        <v>838</v>
      </c>
      <c r="F16" s="6" t="s">
        <v>37</v>
      </c>
      <c r="H16" s="6">
        <v>120</v>
      </c>
      <c r="I16" s="7"/>
    </row>
    <row r="17" spans="1:9">
      <c r="A17" s="56">
        <f>A16+1</f>
        <v>606</v>
      </c>
      <c r="B17" s="6">
        <v>855</v>
      </c>
      <c r="C17" s="6">
        <v>9056</v>
      </c>
      <c r="D17" s="6" t="s">
        <v>24</v>
      </c>
      <c r="E17" s="7" t="s">
        <v>839</v>
      </c>
      <c r="F17" s="6" t="s">
        <v>37</v>
      </c>
      <c r="H17" s="6">
        <v>100</v>
      </c>
      <c r="I17" s="7"/>
    </row>
    <row r="18" spans="1:9">
      <c r="A18" s="56">
        <f t="shared" ref="A18:A20" si="1">A17+1</f>
        <v>607</v>
      </c>
      <c r="B18" s="6">
        <v>855</v>
      </c>
      <c r="C18" s="6">
        <v>9056</v>
      </c>
      <c r="D18" s="6" t="s">
        <v>24</v>
      </c>
      <c r="E18" s="7" t="s">
        <v>840</v>
      </c>
      <c r="F18" s="6" t="s">
        <v>37</v>
      </c>
      <c r="H18" s="6">
        <v>240</v>
      </c>
      <c r="I18" s="7"/>
    </row>
    <row r="19" spans="1:9">
      <c r="A19" s="56">
        <f t="shared" si="1"/>
        <v>608</v>
      </c>
      <c r="B19" s="6">
        <v>855</v>
      </c>
      <c r="C19" s="6">
        <v>9056</v>
      </c>
      <c r="D19" s="6" t="s">
        <v>24</v>
      </c>
      <c r="E19" s="7" t="s">
        <v>841</v>
      </c>
      <c r="F19" s="6" t="s">
        <v>37</v>
      </c>
      <c r="H19" s="6">
        <v>120</v>
      </c>
      <c r="I19" s="7"/>
    </row>
    <row r="20" spans="1:9">
      <c r="A20" s="56">
        <f t="shared" si="1"/>
        <v>609</v>
      </c>
      <c r="B20" s="6">
        <v>855</v>
      </c>
      <c r="C20" s="6">
        <v>9056</v>
      </c>
      <c r="D20" s="6" t="s">
        <v>24</v>
      </c>
      <c r="E20" s="7" t="s">
        <v>811</v>
      </c>
      <c r="F20" s="6" t="s">
        <v>37</v>
      </c>
      <c r="H20" s="6">
        <v>800</v>
      </c>
      <c r="I20" s="7"/>
    </row>
    <row r="21" spans="1:9">
      <c r="D21" s="7"/>
      <c r="E21" s="7"/>
      <c r="F21" s="7"/>
      <c r="H21" s="7"/>
      <c r="I21" s="7"/>
    </row>
    <row r="22" spans="1:9" ht="13">
      <c r="B22" s="5" t="s">
        <v>842</v>
      </c>
      <c r="C22" s="7"/>
      <c r="D22" s="7"/>
      <c r="E22" s="7"/>
      <c r="F22" s="7"/>
      <c r="H22" s="7"/>
      <c r="I22" s="7"/>
    </row>
    <row r="23" spans="1:9">
      <c r="A23" s="56">
        <f>A20+1</f>
        <v>610</v>
      </c>
      <c r="B23" s="6">
        <v>830</v>
      </c>
      <c r="C23" s="6">
        <v>9056</v>
      </c>
      <c r="D23" s="6" t="s">
        <v>340</v>
      </c>
      <c r="E23" s="7" t="s">
        <v>843</v>
      </c>
      <c r="F23" s="6">
        <v>2</v>
      </c>
      <c r="G23" s="6" t="s">
        <v>844</v>
      </c>
      <c r="H23" s="6" t="s">
        <v>845</v>
      </c>
      <c r="I23" s="6">
        <v>90</v>
      </c>
    </row>
    <row r="24" spans="1:9">
      <c r="A24" s="56">
        <f>A23+1</f>
        <v>611</v>
      </c>
      <c r="B24" s="6">
        <v>835</v>
      </c>
      <c r="C24" s="6">
        <v>9056</v>
      </c>
      <c r="D24" s="6" t="s">
        <v>340</v>
      </c>
      <c r="E24" s="7" t="s">
        <v>846</v>
      </c>
      <c r="F24" s="6" t="s">
        <v>37</v>
      </c>
      <c r="H24" s="6">
        <v>40</v>
      </c>
      <c r="I24" s="6">
        <v>40</v>
      </c>
    </row>
    <row r="25" spans="1:9">
      <c r="A25" s="56">
        <f t="shared" ref="A25:A44" si="2">A24+1</f>
        <v>612</v>
      </c>
      <c r="B25" s="6">
        <v>870</v>
      </c>
      <c r="C25" s="6">
        <v>9056</v>
      </c>
      <c r="D25" s="6" t="s">
        <v>24</v>
      </c>
      <c r="E25" s="7" t="s">
        <v>847</v>
      </c>
      <c r="F25" s="6" t="s">
        <v>848</v>
      </c>
      <c r="G25" s="6" t="s">
        <v>849</v>
      </c>
      <c r="I25" s="6">
        <v>100</v>
      </c>
    </row>
    <row r="26" spans="1:9">
      <c r="A26" s="56">
        <f t="shared" si="2"/>
        <v>613</v>
      </c>
      <c r="B26" s="6">
        <v>835</v>
      </c>
      <c r="C26" s="6">
        <v>9056</v>
      </c>
      <c r="D26" s="6" t="s">
        <v>24</v>
      </c>
      <c r="E26" s="7" t="s">
        <v>681</v>
      </c>
      <c r="F26" s="6" t="s">
        <v>848</v>
      </c>
      <c r="G26" s="6" t="s">
        <v>849</v>
      </c>
      <c r="I26" s="6">
        <v>120</v>
      </c>
    </row>
    <row r="27" spans="1:9">
      <c r="A27" s="56">
        <f t="shared" si="2"/>
        <v>614</v>
      </c>
      <c r="B27" s="6">
        <v>870</v>
      </c>
      <c r="C27" s="6">
        <v>9056</v>
      </c>
      <c r="D27" s="6" t="s">
        <v>24</v>
      </c>
      <c r="E27" s="7" t="s">
        <v>850</v>
      </c>
      <c r="F27" s="6" t="s">
        <v>848</v>
      </c>
      <c r="G27" s="6" t="s">
        <v>849</v>
      </c>
      <c r="I27" s="6">
        <v>100</v>
      </c>
    </row>
    <row r="28" spans="1:9">
      <c r="A28" s="56">
        <f t="shared" si="2"/>
        <v>615</v>
      </c>
      <c r="B28" s="6">
        <v>870</v>
      </c>
      <c r="C28" s="6">
        <v>9056</v>
      </c>
      <c r="D28" s="6" t="s">
        <v>24</v>
      </c>
      <c r="E28" s="7" t="s">
        <v>532</v>
      </c>
      <c r="F28" s="6" t="s">
        <v>848</v>
      </c>
      <c r="G28" s="6" t="s">
        <v>849</v>
      </c>
      <c r="I28" s="6">
        <v>100</v>
      </c>
    </row>
    <row r="29" spans="1:9">
      <c r="A29" s="56">
        <f t="shared" si="2"/>
        <v>616</v>
      </c>
      <c r="B29" s="6">
        <v>870</v>
      </c>
      <c r="C29" s="6">
        <v>9056</v>
      </c>
      <c r="D29" s="6" t="s">
        <v>24</v>
      </c>
      <c r="E29" s="7" t="s">
        <v>851</v>
      </c>
      <c r="F29" s="6" t="s">
        <v>848</v>
      </c>
      <c r="G29" s="6" t="s">
        <v>849</v>
      </c>
      <c r="I29" s="6">
        <v>150</v>
      </c>
    </row>
    <row r="30" spans="1:9">
      <c r="A30" s="56">
        <f t="shared" si="2"/>
        <v>617</v>
      </c>
      <c r="B30" s="6">
        <v>870</v>
      </c>
      <c r="C30" s="6">
        <v>9056</v>
      </c>
      <c r="D30" s="6" t="s">
        <v>24</v>
      </c>
      <c r="E30" s="7" t="s">
        <v>851</v>
      </c>
      <c r="F30" s="6" t="s">
        <v>37</v>
      </c>
      <c r="H30" s="6">
        <v>750</v>
      </c>
    </row>
    <row r="31" spans="1:9">
      <c r="A31" s="56">
        <f t="shared" si="2"/>
        <v>618</v>
      </c>
      <c r="B31" s="6">
        <v>880</v>
      </c>
      <c r="C31" s="6">
        <v>9056</v>
      </c>
      <c r="D31" s="6" t="s">
        <v>24</v>
      </c>
      <c r="E31" s="7" t="s">
        <v>852</v>
      </c>
      <c r="F31" s="6" t="s">
        <v>848</v>
      </c>
      <c r="G31" s="6" t="s">
        <v>849</v>
      </c>
      <c r="H31" s="6">
        <v>180</v>
      </c>
    </row>
    <row r="32" spans="1:9">
      <c r="A32" s="56">
        <f t="shared" si="2"/>
        <v>619</v>
      </c>
      <c r="B32" s="6">
        <v>880</v>
      </c>
      <c r="C32" s="6">
        <v>9056</v>
      </c>
      <c r="D32" s="6" t="s">
        <v>24</v>
      </c>
      <c r="E32" s="7" t="s">
        <v>853</v>
      </c>
      <c r="F32" s="6" t="s">
        <v>37</v>
      </c>
      <c r="H32" s="6">
        <v>480</v>
      </c>
    </row>
    <row r="33" spans="1:9">
      <c r="A33" s="56">
        <f t="shared" si="2"/>
        <v>620</v>
      </c>
      <c r="B33" s="6">
        <v>880</v>
      </c>
      <c r="C33" s="6">
        <v>9056</v>
      </c>
      <c r="D33" s="6" t="s">
        <v>24</v>
      </c>
      <c r="E33" s="7" t="s">
        <v>854</v>
      </c>
      <c r="F33" s="6" t="s">
        <v>474</v>
      </c>
      <c r="G33" s="6" t="s">
        <v>406</v>
      </c>
      <c r="H33" s="6">
        <v>600</v>
      </c>
    </row>
    <row r="34" spans="1:9">
      <c r="A34" s="56">
        <f t="shared" si="2"/>
        <v>621</v>
      </c>
      <c r="B34" s="6">
        <v>880</v>
      </c>
      <c r="C34" s="6">
        <v>9056</v>
      </c>
      <c r="D34" s="6" t="s">
        <v>24</v>
      </c>
      <c r="E34" s="7" t="s">
        <v>854</v>
      </c>
      <c r="F34" s="6" t="s">
        <v>475</v>
      </c>
      <c r="G34" s="6" t="s">
        <v>406</v>
      </c>
      <c r="H34" s="6">
        <v>800</v>
      </c>
    </row>
    <row r="35" spans="1:9">
      <c r="A35" s="56">
        <f t="shared" si="2"/>
        <v>622</v>
      </c>
      <c r="B35" s="6">
        <v>870</v>
      </c>
      <c r="C35" s="6">
        <v>9056</v>
      </c>
      <c r="D35" s="6" t="s">
        <v>24</v>
      </c>
      <c r="E35" s="7" t="s">
        <v>166</v>
      </c>
      <c r="F35" s="6" t="s">
        <v>37</v>
      </c>
      <c r="H35" s="6">
        <v>100</v>
      </c>
    </row>
    <row r="36" spans="1:9">
      <c r="A36" s="56">
        <f t="shared" si="2"/>
        <v>623</v>
      </c>
      <c r="B36" s="6">
        <v>830</v>
      </c>
      <c r="C36" s="6">
        <v>9056</v>
      </c>
      <c r="D36" s="6" t="s">
        <v>24</v>
      </c>
      <c r="E36" s="7" t="s">
        <v>855</v>
      </c>
      <c r="F36" s="6" t="s">
        <v>474</v>
      </c>
      <c r="G36" s="6" t="s">
        <v>406</v>
      </c>
      <c r="H36" s="6">
        <v>240</v>
      </c>
    </row>
    <row r="37" spans="1:9">
      <c r="A37" s="56">
        <f t="shared" si="2"/>
        <v>624</v>
      </c>
      <c r="B37" s="6">
        <v>830</v>
      </c>
      <c r="C37" s="6">
        <v>9056</v>
      </c>
      <c r="D37" s="6" t="s">
        <v>24</v>
      </c>
      <c r="E37" s="7" t="s">
        <v>855</v>
      </c>
      <c r="F37" s="6" t="s">
        <v>475</v>
      </c>
      <c r="G37" s="6" t="s">
        <v>406</v>
      </c>
      <c r="H37" s="6">
        <v>300</v>
      </c>
    </row>
    <row r="38" spans="1:9">
      <c r="A38" s="56">
        <f t="shared" si="2"/>
        <v>625</v>
      </c>
      <c r="B38" s="6">
        <v>830</v>
      </c>
      <c r="C38" s="6">
        <v>9056</v>
      </c>
      <c r="D38" s="6" t="s">
        <v>24</v>
      </c>
      <c r="E38" s="7" t="s">
        <v>856</v>
      </c>
      <c r="F38" s="6">
        <v>1</v>
      </c>
      <c r="G38" s="6" t="s">
        <v>386</v>
      </c>
      <c r="H38" s="6">
        <v>120</v>
      </c>
      <c r="I38" s="6">
        <v>120</v>
      </c>
    </row>
    <row r="39" spans="1:9">
      <c r="A39" s="56">
        <f t="shared" si="2"/>
        <v>626</v>
      </c>
      <c r="B39" s="6">
        <v>830</v>
      </c>
      <c r="C39" s="6">
        <v>9056</v>
      </c>
      <c r="D39" s="6" t="s">
        <v>24</v>
      </c>
      <c r="E39" s="7" t="s">
        <v>857</v>
      </c>
      <c r="F39" s="6">
        <v>1</v>
      </c>
      <c r="G39" s="6" t="s">
        <v>386</v>
      </c>
      <c r="H39" s="6">
        <v>120</v>
      </c>
      <c r="I39" s="6">
        <v>120</v>
      </c>
    </row>
    <row r="40" spans="1:9">
      <c r="A40" s="56">
        <f t="shared" si="2"/>
        <v>627</v>
      </c>
      <c r="B40" s="6">
        <v>830</v>
      </c>
      <c r="C40" s="6">
        <v>9056</v>
      </c>
      <c r="D40" s="6" t="s">
        <v>24</v>
      </c>
      <c r="E40" s="7" t="s">
        <v>858</v>
      </c>
      <c r="F40" s="6" t="s">
        <v>700</v>
      </c>
      <c r="G40" s="6" t="s">
        <v>389</v>
      </c>
      <c r="I40" s="6">
        <v>120</v>
      </c>
    </row>
    <row r="41" spans="1:9">
      <c r="A41" s="56">
        <f t="shared" si="2"/>
        <v>628</v>
      </c>
      <c r="B41" s="6">
        <v>830</v>
      </c>
      <c r="C41" s="6">
        <v>9056</v>
      </c>
      <c r="D41" s="6" t="s">
        <v>24</v>
      </c>
      <c r="E41" s="7" t="s">
        <v>858</v>
      </c>
      <c r="F41" s="6" t="s">
        <v>391</v>
      </c>
      <c r="G41" s="6" t="s">
        <v>389</v>
      </c>
      <c r="I41" s="6">
        <v>80</v>
      </c>
    </row>
    <row r="42" spans="1:9">
      <c r="A42" s="56">
        <f t="shared" si="2"/>
        <v>629</v>
      </c>
      <c r="B42" s="6">
        <v>830</v>
      </c>
      <c r="C42" s="6">
        <v>9056</v>
      </c>
      <c r="D42" s="6" t="s">
        <v>24</v>
      </c>
      <c r="E42" s="7" t="s">
        <v>420</v>
      </c>
      <c r="F42" s="6" t="s">
        <v>37</v>
      </c>
      <c r="H42" s="6">
        <v>180</v>
      </c>
    </row>
    <row r="43" spans="1:9">
      <c r="A43" s="56">
        <f t="shared" si="2"/>
        <v>630</v>
      </c>
      <c r="B43" s="6">
        <v>830</v>
      </c>
      <c r="C43" s="6">
        <v>9056</v>
      </c>
      <c r="D43" s="6" t="s">
        <v>340</v>
      </c>
      <c r="E43" s="7" t="s">
        <v>859</v>
      </c>
      <c r="F43" s="6" t="s">
        <v>37</v>
      </c>
      <c r="H43" s="6">
        <v>180</v>
      </c>
    </row>
    <row r="44" spans="1:9">
      <c r="A44" s="56">
        <f t="shared" si="2"/>
        <v>631</v>
      </c>
      <c r="B44" s="6">
        <v>835</v>
      </c>
      <c r="C44" s="6">
        <v>9056</v>
      </c>
      <c r="D44" s="6" t="s">
        <v>340</v>
      </c>
      <c r="E44" s="7" t="s">
        <v>860</v>
      </c>
      <c r="F44" s="6" t="s">
        <v>37</v>
      </c>
      <c r="H44" s="6">
        <v>40</v>
      </c>
    </row>
    <row r="45" spans="1:9">
      <c r="E45" s="7"/>
    </row>
    <row r="46" spans="1:9" ht="13">
      <c r="B46" s="5" t="s">
        <v>861</v>
      </c>
      <c r="C46" s="7"/>
      <c r="E46" s="7"/>
      <c r="F46" s="7"/>
      <c r="H46" s="7"/>
      <c r="I46" s="7"/>
    </row>
    <row r="47" spans="1:9">
      <c r="A47" s="56">
        <f>A44+1</f>
        <v>632</v>
      </c>
      <c r="B47" s="6">
        <v>850</v>
      </c>
      <c r="C47" s="6" t="s">
        <v>862</v>
      </c>
      <c r="D47" s="6" t="s">
        <v>863</v>
      </c>
      <c r="E47" s="7" t="s">
        <v>864</v>
      </c>
      <c r="G47" s="14" t="s">
        <v>865</v>
      </c>
      <c r="I47" s="7"/>
    </row>
    <row r="48" spans="1:9">
      <c r="A48" s="56">
        <f>A47+1</f>
        <v>633</v>
      </c>
      <c r="B48" s="6">
        <v>855</v>
      </c>
      <c r="C48" s="6" t="s">
        <v>866</v>
      </c>
      <c r="E48" s="7" t="s">
        <v>864</v>
      </c>
      <c r="I48" s="7"/>
    </row>
    <row r="49" spans="1:9">
      <c r="E49" s="7"/>
      <c r="I49" s="7"/>
    </row>
    <row r="50" spans="1:9" ht="13">
      <c r="B50" s="5" t="s">
        <v>867</v>
      </c>
      <c r="C50" s="7"/>
      <c r="E50" s="7"/>
      <c r="I50" s="7"/>
    </row>
    <row r="51" spans="1:9">
      <c r="A51" s="56">
        <f>A48+1</f>
        <v>634</v>
      </c>
      <c r="B51" s="6">
        <v>850</v>
      </c>
      <c r="C51" s="6" t="s">
        <v>868</v>
      </c>
      <c r="D51" s="6" t="s">
        <v>869</v>
      </c>
      <c r="E51" s="7" t="s">
        <v>864</v>
      </c>
      <c r="G51" s="14" t="s">
        <v>865</v>
      </c>
      <c r="I51" s="7"/>
    </row>
    <row r="52" spans="1:9">
      <c r="E52" s="7"/>
      <c r="I52" s="7"/>
    </row>
    <row r="53" spans="1:9" ht="13">
      <c r="B53" s="5" t="s">
        <v>870</v>
      </c>
      <c r="C53" s="7"/>
      <c r="E53" s="7"/>
    </row>
    <row r="54" spans="1:9">
      <c r="A54" s="56">
        <f>A51+1</f>
        <v>635</v>
      </c>
      <c r="B54" s="6">
        <v>850</v>
      </c>
      <c r="C54" s="6" t="s">
        <v>871</v>
      </c>
      <c r="D54" s="6" t="s">
        <v>50</v>
      </c>
      <c r="E54" s="7" t="s">
        <v>864</v>
      </c>
      <c r="G54" s="14" t="s">
        <v>865</v>
      </c>
    </row>
    <row r="55" spans="1:9">
      <c r="A55" s="56">
        <f>A54+1</f>
        <v>636</v>
      </c>
      <c r="B55" s="6">
        <v>855</v>
      </c>
      <c r="C55" s="6" t="s">
        <v>872</v>
      </c>
      <c r="D55" s="6" t="s">
        <v>873</v>
      </c>
      <c r="E55" s="7" t="s">
        <v>864</v>
      </c>
    </row>
    <row r="57" spans="1:9" ht="13">
      <c r="A57" s="61"/>
      <c r="B57" s="63" t="s">
        <v>874</v>
      </c>
      <c r="C57" s="5"/>
    </row>
    <row r="58" spans="1:9">
      <c r="E58" s="7"/>
    </row>
    <row r="59" spans="1:9">
      <c r="E59" s="7"/>
    </row>
    <row r="60" spans="1:9">
      <c r="E60" s="7"/>
    </row>
    <row r="61" spans="1:9">
      <c r="E61" s="7"/>
    </row>
    <row r="62" spans="1:9">
      <c r="B62" s="7"/>
      <c r="C62" s="7"/>
      <c r="D62" s="7"/>
      <c r="E62" s="7"/>
    </row>
    <row r="63" spans="1:9" ht="13">
      <c r="B63" s="5"/>
      <c r="C63" s="5"/>
    </row>
    <row r="64" spans="1:9">
      <c r="E64" s="7"/>
    </row>
    <row r="65" spans="2:5">
      <c r="E65" s="7"/>
    </row>
    <row r="66" spans="2:5">
      <c r="E66" s="7"/>
    </row>
    <row r="67" spans="2:5">
      <c r="E67" s="7"/>
    </row>
    <row r="68" spans="2:5">
      <c r="E68" s="7"/>
    </row>
    <row r="69" spans="2:5">
      <c r="E69" s="7"/>
    </row>
    <row r="71" spans="2:5" ht="13">
      <c r="B71" s="5"/>
      <c r="C71" s="5"/>
    </row>
    <row r="72" spans="2:5">
      <c r="E72" s="7"/>
    </row>
    <row r="73" spans="2:5">
      <c r="E73" s="7"/>
    </row>
    <row r="74" spans="2:5">
      <c r="E74" s="7"/>
    </row>
    <row r="75" spans="2:5">
      <c r="E75" s="7"/>
    </row>
    <row r="76" spans="2:5">
      <c r="E76" s="7"/>
    </row>
  </sheetData>
  <sortState xmlns:xlrd2="http://schemas.microsoft.com/office/spreadsheetml/2017/richdata2" ref="B8:J14">
    <sortCondition ref="B8:B14"/>
  </sortState>
  <mergeCells count="3">
    <mergeCell ref="F4:G4"/>
    <mergeCell ref="A1:I1"/>
    <mergeCell ref="A2:I2"/>
  </mergeCells>
  <phoneticPr fontId="1" type="noConversion"/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249977111117893"/>
  </sheetPr>
  <dimension ref="A1:H57"/>
  <sheetViews>
    <sheetView tabSelected="1" topLeftCell="A13" zoomScaleNormal="100" workbookViewId="0">
      <selection activeCell="F21" sqref="F21"/>
    </sheetView>
  </sheetViews>
  <sheetFormatPr defaultRowHeight="12.5"/>
  <cols>
    <col min="1" max="1" width="3.7265625" style="60" bestFit="1" customWidth="1"/>
    <col min="2" max="2" width="10.453125" customWidth="1"/>
    <col min="3" max="3" width="10.1796875" bestFit="1" customWidth="1"/>
    <col min="4" max="4" width="9.453125" customWidth="1"/>
    <col min="5" max="5" width="27.1796875" bestFit="1" customWidth="1"/>
    <col min="6" max="8" width="14.54296875" customWidth="1"/>
  </cols>
  <sheetData>
    <row r="1" spans="1:8" ht="18">
      <c r="A1" s="69" t="s">
        <v>875</v>
      </c>
      <c r="B1" s="69"/>
      <c r="C1" s="69"/>
      <c r="D1" s="69"/>
      <c r="E1" s="69"/>
      <c r="F1" s="69"/>
      <c r="G1" s="69"/>
      <c r="H1" s="69"/>
    </row>
    <row r="2" spans="1:8" ht="18">
      <c r="A2" s="72" t="s">
        <v>876</v>
      </c>
      <c r="B2" s="72"/>
      <c r="C2" s="72"/>
      <c r="D2" s="72"/>
      <c r="E2" s="72"/>
      <c r="F2" s="72"/>
      <c r="G2" s="72"/>
      <c r="H2" s="72"/>
    </row>
    <row r="3" spans="1:8" ht="18">
      <c r="B3" s="67"/>
      <c r="C3" s="67"/>
      <c r="D3" s="67"/>
      <c r="E3" s="67"/>
      <c r="F3" s="67"/>
      <c r="G3" s="67"/>
      <c r="H3" s="67"/>
    </row>
    <row r="4" spans="1:8" s="4" customFormat="1" ht="13">
      <c r="A4" s="59" t="s">
        <v>7</v>
      </c>
      <c r="B4" s="3" t="s">
        <v>8</v>
      </c>
      <c r="C4" s="52" t="s">
        <v>9</v>
      </c>
      <c r="D4" s="66" t="s">
        <v>10</v>
      </c>
      <c r="E4" s="52" t="s">
        <v>11</v>
      </c>
      <c r="F4" s="71" t="s">
        <v>797</v>
      </c>
      <c r="G4" s="71"/>
      <c r="H4" s="71"/>
    </row>
    <row r="5" spans="1:8" s="4" customFormat="1" ht="13">
      <c r="A5" s="59" t="s">
        <v>14</v>
      </c>
      <c r="B5" s="3" t="s">
        <v>877</v>
      </c>
      <c r="C5" s="3" t="s">
        <v>16</v>
      </c>
      <c r="D5" s="66" t="s">
        <v>17</v>
      </c>
      <c r="E5" s="55" t="s">
        <v>18</v>
      </c>
      <c r="F5" s="66" t="s">
        <v>799</v>
      </c>
      <c r="G5" s="66" t="s">
        <v>800</v>
      </c>
      <c r="H5" s="66" t="s">
        <v>801</v>
      </c>
    </row>
    <row r="7" spans="1:8" s="7" customFormat="1" ht="13">
      <c r="A7" s="60"/>
      <c r="B7" s="5" t="s">
        <v>878</v>
      </c>
      <c r="D7" s="6"/>
      <c r="F7" s="6"/>
      <c r="G7" s="6"/>
      <c r="H7" s="6"/>
    </row>
    <row r="8" spans="1:8" s="7" customFormat="1">
      <c r="A8" s="60">
        <f>'800-Health'!A55+1</f>
        <v>637</v>
      </c>
      <c r="B8" s="33" t="s">
        <v>879</v>
      </c>
      <c r="C8" s="6">
        <v>7500</v>
      </c>
      <c r="D8" s="6" t="s">
        <v>24</v>
      </c>
      <c r="E8" s="7" t="s">
        <v>880</v>
      </c>
      <c r="F8" s="6" t="s">
        <v>37</v>
      </c>
      <c r="G8" s="6"/>
      <c r="H8" s="6" t="s">
        <v>601</v>
      </c>
    </row>
    <row r="9" spans="1:8" s="7" customFormat="1">
      <c r="A9" s="60">
        <f>A8+1</f>
        <v>638</v>
      </c>
      <c r="B9" s="33" t="s">
        <v>881</v>
      </c>
      <c r="C9" s="6">
        <v>7500</v>
      </c>
      <c r="D9" s="6" t="s">
        <v>24</v>
      </c>
      <c r="E9" s="7" t="s">
        <v>882</v>
      </c>
      <c r="F9" s="6" t="s">
        <v>37</v>
      </c>
      <c r="G9" s="6"/>
      <c r="H9" s="6">
        <v>360</v>
      </c>
    </row>
    <row r="10" spans="1:8" s="7" customFormat="1">
      <c r="A10" s="60">
        <f t="shared" ref="A10:A14" si="0">A9+1</f>
        <v>639</v>
      </c>
      <c r="B10" s="33" t="s">
        <v>881</v>
      </c>
      <c r="C10" s="6">
        <v>7500</v>
      </c>
      <c r="D10" s="6" t="s">
        <v>24</v>
      </c>
      <c r="E10" s="7" t="s">
        <v>883</v>
      </c>
      <c r="F10" s="6" t="s">
        <v>37</v>
      </c>
      <c r="G10" s="6"/>
      <c r="H10" s="6" t="s">
        <v>601</v>
      </c>
    </row>
    <row r="11" spans="1:8" s="7" customFormat="1">
      <c r="A11" s="60">
        <f t="shared" si="0"/>
        <v>640</v>
      </c>
      <c r="B11" s="33" t="s">
        <v>884</v>
      </c>
      <c r="C11" s="6">
        <v>7500</v>
      </c>
      <c r="D11" s="6" t="s">
        <v>24</v>
      </c>
      <c r="E11" s="7" t="s">
        <v>885</v>
      </c>
      <c r="F11" s="6" t="s">
        <v>37</v>
      </c>
      <c r="G11" s="6"/>
      <c r="H11" s="6" t="s">
        <v>601</v>
      </c>
    </row>
    <row r="12" spans="1:8" s="7" customFormat="1">
      <c r="A12" s="60">
        <f t="shared" si="0"/>
        <v>641</v>
      </c>
      <c r="B12" s="33" t="s">
        <v>884</v>
      </c>
      <c r="C12" s="6">
        <v>7500</v>
      </c>
      <c r="D12" s="6" t="s">
        <v>24</v>
      </c>
      <c r="E12" s="7" t="s">
        <v>886</v>
      </c>
      <c r="F12" s="6" t="s">
        <v>37</v>
      </c>
      <c r="G12" s="6"/>
      <c r="H12" s="6" t="s">
        <v>601</v>
      </c>
    </row>
    <row r="13" spans="1:8" s="7" customFormat="1">
      <c r="A13" s="60">
        <f t="shared" si="0"/>
        <v>642</v>
      </c>
      <c r="B13" s="33" t="s">
        <v>884</v>
      </c>
      <c r="C13" s="6">
        <v>7500</v>
      </c>
      <c r="D13" s="6" t="s">
        <v>24</v>
      </c>
      <c r="E13" s="7" t="s">
        <v>887</v>
      </c>
      <c r="F13" s="6" t="s">
        <v>37</v>
      </c>
      <c r="G13" s="6"/>
      <c r="H13" s="6">
        <v>60</v>
      </c>
    </row>
    <row r="14" spans="1:8" s="7" customFormat="1">
      <c r="A14" s="60">
        <f t="shared" si="0"/>
        <v>643</v>
      </c>
      <c r="B14" s="33" t="s">
        <v>884</v>
      </c>
      <c r="C14" s="6">
        <v>7500</v>
      </c>
      <c r="D14" s="6" t="s">
        <v>24</v>
      </c>
      <c r="E14" s="7" t="s">
        <v>888</v>
      </c>
      <c r="F14" s="6" t="s">
        <v>37</v>
      </c>
      <c r="G14" s="6"/>
      <c r="H14" s="6" t="s">
        <v>601</v>
      </c>
    </row>
    <row r="15" spans="1:8" s="7" customFormat="1">
      <c r="A15" s="60"/>
      <c r="B15" s="33"/>
      <c r="C15" s="6"/>
      <c r="D15" s="6"/>
      <c r="F15" s="6"/>
      <c r="G15" s="6"/>
      <c r="H15" s="6"/>
    </row>
    <row r="16" spans="1:8" s="7" customFormat="1" ht="13">
      <c r="A16" s="60"/>
      <c r="B16" s="5" t="s">
        <v>889</v>
      </c>
      <c r="C16" s="6"/>
      <c r="D16" s="6"/>
      <c r="F16" s="6"/>
      <c r="G16" s="6"/>
      <c r="H16" s="6"/>
    </row>
    <row r="17" spans="1:8" s="7" customFormat="1">
      <c r="A17" s="60">
        <f>A14+1</f>
        <v>644</v>
      </c>
      <c r="B17" s="33" t="s">
        <v>890</v>
      </c>
      <c r="C17" s="6">
        <v>7500</v>
      </c>
      <c r="D17" s="6" t="s">
        <v>24</v>
      </c>
      <c r="E17" s="7" t="s">
        <v>891</v>
      </c>
      <c r="F17" s="6" t="s">
        <v>37</v>
      </c>
      <c r="G17" s="6"/>
      <c r="H17" s="6">
        <v>120</v>
      </c>
    </row>
    <row r="18" spans="1:8" s="7" customFormat="1">
      <c r="A18" s="60">
        <f>A17+1</f>
        <v>645</v>
      </c>
      <c r="B18" s="33" t="s">
        <v>890</v>
      </c>
      <c r="C18" s="6">
        <v>7500</v>
      </c>
      <c r="D18" s="6" t="s">
        <v>24</v>
      </c>
      <c r="E18" s="7" t="s">
        <v>892</v>
      </c>
      <c r="F18" s="6" t="s">
        <v>37</v>
      </c>
      <c r="G18" s="6"/>
      <c r="H18" s="6">
        <v>600</v>
      </c>
    </row>
    <row r="19" spans="1:8" s="7" customFormat="1">
      <c r="A19" s="60">
        <f t="shared" ref="A19:A22" si="1">A18+1</f>
        <v>646</v>
      </c>
      <c r="B19" s="33" t="s">
        <v>890</v>
      </c>
      <c r="C19" s="6">
        <v>7500</v>
      </c>
      <c r="D19" s="6" t="s">
        <v>24</v>
      </c>
      <c r="E19" s="7" t="s">
        <v>893</v>
      </c>
      <c r="F19" s="6" t="s">
        <v>37</v>
      </c>
      <c r="G19" s="6"/>
      <c r="H19" s="6" t="s">
        <v>601</v>
      </c>
    </row>
    <row r="20" spans="1:8" s="7" customFormat="1">
      <c r="A20" s="60">
        <f t="shared" si="1"/>
        <v>647</v>
      </c>
      <c r="B20" s="6" t="s">
        <v>894</v>
      </c>
      <c r="C20" s="6">
        <v>7700</v>
      </c>
      <c r="D20" s="6" t="s">
        <v>24</v>
      </c>
      <c r="E20" s="7" t="s">
        <v>895</v>
      </c>
      <c r="F20" s="6" t="s">
        <v>37</v>
      </c>
      <c r="G20" s="6"/>
      <c r="H20" s="6" t="s">
        <v>601</v>
      </c>
    </row>
    <row r="21" spans="1:8" s="7" customFormat="1">
      <c r="A21" s="60">
        <f t="shared" si="1"/>
        <v>648</v>
      </c>
      <c r="B21" s="33" t="s">
        <v>896</v>
      </c>
      <c r="C21" s="6">
        <v>7500</v>
      </c>
      <c r="D21" s="6" t="s">
        <v>24</v>
      </c>
      <c r="E21" s="7" t="s">
        <v>897</v>
      </c>
      <c r="F21" s="6" t="s">
        <v>37</v>
      </c>
      <c r="G21" s="6"/>
      <c r="H21" s="6">
        <v>240</v>
      </c>
    </row>
    <row r="22" spans="1:8" s="7" customFormat="1">
      <c r="A22" s="60">
        <f t="shared" si="1"/>
        <v>649</v>
      </c>
      <c r="B22" s="33" t="s">
        <v>898</v>
      </c>
      <c r="C22" s="6">
        <v>7500</v>
      </c>
      <c r="D22" s="6" t="s">
        <v>24</v>
      </c>
      <c r="E22" s="7" t="s">
        <v>899</v>
      </c>
      <c r="F22" s="6" t="s">
        <v>37</v>
      </c>
      <c r="G22" s="6"/>
      <c r="H22" s="6">
        <v>600</v>
      </c>
    </row>
    <row r="23" spans="1:8" s="7" customFormat="1">
      <c r="A23" s="60"/>
      <c r="B23" s="33"/>
      <c r="C23" s="6"/>
      <c r="D23" s="6"/>
      <c r="F23" s="6"/>
      <c r="G23" s="6"/>
      <c r="H23" s="6"/>
    </row>
    <row r="24" spans="1:8" s="7" customFormat="1" ht="13">
      <c r="A24" s="60"/>
      <c r="B24" s="5" t="s">
        <v>900</v>
      </c>
      <c r="C24" s="6"/>
      <c r="D24" s="6"/>
      <c r="F24" s="6"/>
      <c r="G24" s="6"/>
      <c r="H24" s="6"/>
    </row>
    <row r="25" spans="1:8" s="7" customFormat="1">
      <c r="A25" s="60">
        <f>A22+1</f>
        <v>650</v>
      </c>
      <c r="B25" s="6" t="s">
        <v>901</v>
      </c>
      <c r="C25" s="6">
        <v>7700</v>
      </c>
      <c r="D25" s="6" t="s">
        <v>24</v>
      </c>
      <c r="E25" s="7" t="s">
        <v>902</v>
      </c>
      <c r="F25" s="6" t="s">
        <v>37</v>
      </c>
      <c r="G25" s="6"/>
      <c r="H25" s="6" t="s">
        <v>601</v>
      </c>
    </row>
    <row r="26" spans="1:8" s="7" customFormat="1">
      <c r="A26" s="60">
        <f>A25+1</f>
        <v>651</v>
      </c>
      <c r="B26" s="33" t="s">
        <v>903</v>
      </c>
      <c r="C26" s="6">
        <v>7500</v>
      </c>
      <c r="D26" s="6" t="s">
        <v>24</v>
      </c>
      <c r="E26" s="7" t="s">
        <v>904</v>
      </c>
      <c r="F26" s="6" t="s">
        <v>37</v>
      </c>
      <c r="G26" s="6"/>
      <c r="H26" s="6" t="s">
        <v>601</v>
      </c>
    </row>
    <row r="27" spans="1:8" s="7" customFormat="1">
      <c r="A27" s="60">
        <f t="shared" ref="A27:A32" si="2">A26+1</f>
        <v>652</v>
      </c>
      <c r="B27" s="33" t="s">
        <v>903</v>
      </c>
      <c r="C27" s="6">
        <v>7500</v>
      </c>
      <c r="D27" s="6" t="s">
        <v>24</v>
      </c>
      <c r="E27" s="7" t="s">
        <v>905</v>
      </c>
      <c r="F27" s="6" t="s">
        <v>37</v>
      </c>
      <c r="G27" s="6"/>
      <c r="H27" s="6">
        <v>1500</v>
      </c>
    </row>
    <row r="28" spans="1:8" s="7" customFormat="1">
      <c r="A28" s="60">
        <f t="shared" si="2"/>
        <v>653</v>
      </c>
      <c r="B28" s="6" t="s">
        <v>903</v>
      </c>
      <c r="C28" s="6">
        <v>7700</v>
      </c>
      <c r="D28" s="6" t="s">
        <v>24</v>
      </c>
      <c r="E28" s="7" t="s">
        <v>906</v>
      </c>
      <c r="F28" s="6" t="s">
        <v>37</v>
      </c>
      <c r="G28" s="6"/>
      <c r="H28" s="6" t="s">
        <v>601</v>
      </c>
    </row>
    <row r="29" spans="1:8" s="7" customFormat="1">
      <c r="A29" s="60">
        <f t="shared" si="2"/>
        <v>654</v>
      </c>
      <c r="B29" s="6" t="s">
        <v>903</v>
      </c>
      <c r="C29" s="6">
        <v>7700</v>
      </c>
      <c r="D29" s="6" t="s">
        <v>24</v>
      </c>
      <c r="E29" s="7" t="s">
        <v>907</v>
      </c>
      <c r="F29" s="6" t="s">
        <v>37</v>
      </c>
      <c r="G29" s="6"/>
      <c r="H29" s="6" t="s">
        <v>601</v>
      </c>
    </row>
    <row r="30" spans="1:8" s="7" customFormat="1">
      <c r="A30" s="60">
        <f t="shared" si="2"/>
        <v>655</v>
      </c>
      <c r="B30" s="6" t="s">
        <v>903</v>
      </c>
      <c r="C30" s="6">
        <v>7700</v>
      </c>
      <c r="D30" s="6" t="s">
        <v>24</v>
      </c>
      <c r="E30" s="7" t="s">
        <v>908</v>
      </c>
      <c r="F30" s="6" t="s">
        <v>37</v>
      </c>
      <c r="G30" s="6"/>
      <c r="H30" s="6" t="s">
        <v>601</v>
      </c>
    </row>
    <row r="31" spans="1:8" s="7" customFormat="1">
      <c r="A31" s="60">
        <f t="shared" si="2"/>
        <v>656</v>
      </c>
      <c r="B31" s="6" t="s">
        <v>903</v>
      </c>
      <c r="C31" s="6">
        <v>7700</v>
      </c>
      <c r="D31" s="6" t="s">
        <v>24</v>
      </c>
      <c r="E31" s="7" t="s">
        <v>909</v>
      </c>
      <c r="F31" s="6" t="s">
        <v>37</v>
      </c>
      <c r="G31" s="6"/>
      <c r="H31" s="6" t="s">
        <v>601</v>
      </c>
    </row>
    <row r="32" spans="1:8" s="7" customFormat="1">
      <c r="A32" s="60">
        <f t="shared" si="2"/>
        <v>657</v>
      </c>
      <c r="B32" s="18" t="s">
        <v>910</v>
      </c>
      <c r="C32" s="6">
        <v>7800</v>
      </c>
      <c r="D32" s="6" t="s">
        <v>24</v>
      </c>
      <c r="E32" s="7" t="s">
        <v>911</v>
      </c>
      <c r="F32" s="6" t="s">
        <v>37</v>
      </c>
      <c r="G32" s="6"/>
      <c r="H32" s="6" t="s">
        <v>601</v>
      </c>
    </row>
    <row r="57" spans="1:2">
      <c r="A57" s="62"/>
      <c r="B57" s="64"/>
    </row>
  </sheetData>
  <sortState xmlns:xlrd2="http://schemas.microsoft.com/office/spreadsheetml/2017/richdata2" ref="B7:J28">
    <sortCondition ref="B7:B28"/>
  </sortState>
  <mergeCells count="3">
    <mergeCell ref="F4:H4"/>
    <mergeCell ref="A1:H1"/>
    <mergeCell ref="A2:H2"/>
  </mergeCells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I57"/>
  <sheetViews>
    <sheetView topLeftCell="A16" zoomScale="99" zoomScaleNormal="99" workbookViewId="0">
      <selection activeCell="D2" sqref="D2"/>
    </sheetView>
  </sheetViews>
  <sheetFormatPr defaultColWidth="10.1796875" defaultRowHeight="12.5"/>
  <cols>
    <col min="1" max="1" width="3.7265625" style="56" bestFit="1" customWidth="1"/>
    <col min="2" max="2" width="10" style="6" customWidth="1"/>
    <col min="3" max="3" width="8.7265625" style="6" bestFit="1" customWidth="1"/>
    <col min="4" max="4" width="9.1796875" style="6" bestFit="1" customWidth="1"/>
    <col min="5" max="5" width="23.453125" style="6" customWidth="1"/>
    <col min="6" max="7" width="8.81640625" style="6" customWidth="1"/>
    <col min="8" max="8" width="11.7265625" style="6" bestFit="1" customWidth="1"/>
    <col min="9" max="9" width="12.54296875" style="6" customWidth="1"/>
    <col min="10" max="16384" width="10.1796875" style="7"/>
  </cols>
  <sheetData>
    <row r="1" spans="1:9" ht="18">
      <c r="A1" s="72" t="s">
        <v>6</v>
      </c>
      <c r="B1" s="72"/>
      <c r="C1" s="72"/>
      <c r="D1" s="72"/>
      <c r="E1" s="72"/>
      <c r="F1" s="72"/>
      <c r="G1" s="72"/>
      <c r="H1" s="72"/>
      <c r="I1" s="72"/>
    </row>
    <row r="2" spans="1:9" ht="18">
      <c r="B2" s="67"/>
      <c r="C2" s="67"/>
      <c r="D2" s="67"/>
      <c r="E2" s="67"/>
      <c r="F2" s="67"/>
      <c r="G2" s="67"/>
      <c r="H2" s="67"/>
      <c r="I2" s="67"/>
    </row>
    <row r="3" spans="1:9" s="4" customFormat="1" ht="26">
      <c r="A3" s="57" t="s">
        <v>7</v>
      </c>
      <c r="B3" s="3" t="s">
        <v>8</v>
      </c>
      <c r="C3" s="52" t="s">
        <v>9</v>
      </c>
      <c r="D3" s="66" t="s">
        <v>10</v>
      </c>
      <c r="E3" s="52" t="s">
        <v>11</v>
      </c>
      <c r="F3" s="71" t="s">
        <v>12</v>
      </c>
      <c r="G3" s="71"/>
      <c r="H3" s="66" t="s">
        <v>13</v>
      </c>
      <c r="I3" s="66" t="s">
        <v>13</v>
      </c>
    </row>
    <row r="4" spans="1:9" s="4" customFormat="1" ht="13">
      <c r="A4" s="57" t="s">
        <v>14</v>
      </c>
      <c r="B4" s="3" t="s">
        <v>15</v>
      </c>
      <c r="C4" s="3" t="s">
        <v>16</v>
      </c>
      <c r="D4" s="66" t="s">
        <v>17</v>
      </c>
      <c r="E4" s="55" t="s">
        <v>18</v>
      </c>
      <c r="F4" s="66" t="s">
        <v>19</v>
      </c>
      <c r="G4" s="66" t="s">
        <v>20</v>
      </c>
      <c r="H4" s="66" t="s">
        <v>21</v>
      </c>
      <c r="I4" s="66" t="s">
        <v>22</v>
      </c>
    </row>
    <row r="6" spans="1:9" ht="13">
      <c r="B6" s="5" t="s">
        <v>23</v>
      </c>
      <c r="C6" s="5"/>
    </row>
    <row r="7" spans="1:9">
      <c r="A7" s="56">
        <v>1</v>
      </c>
      <c r="B7" s="6">
        <v>110</v>
      </c>
      <c r="C7" s="6">
        <v>1001</v>
      </c>
      <c r="D7" s="6" t="s">
        <v>24</v>
      </c>
      <c r="E7" s="14" t="s">
        <v>25</v>
      </c>
      <c r="F7" s="6" t="s">
        <v>26</v>
      </c>
      <c r="G7" s="6" t="s">
        <v>27</v>
      </c>
      <c r="I7" s="6">
        <v>28</v>
      </c>
    </row>
    <row r="8" spans="1:9">
      <c r="A8" s="56">
        <f>A7+1</f>
        <v>2</v>
      </c>
      <c r="B8" s="6">
        <v>110</v>
      </c>
      <c r="C8" s="6">
        <v>1001</v>
      </c>
      <c r="D8" s="6" t="s">
        <v>24</v>
      </c>
      <c r="E8" s="14" t="s">
        <v>28</v>
      </c>
      <c r="F8" s="6" t="s">
        <v>26</v>
      </c>
      <c r="G8" s="6" t="s">
        <v>27</v>
      </c>
      <c r="I8" s="6">
        <v>26</v>
      </c>
    </row>
    <row r="9" spans="1:9">
      <c r="A9" s="56">
        <f t="shared" ref="A9:A11" si="0">A8+1</f>
        <v>3</v>
      </c>
      <c r="B9" s="6">
        <v>110</v>
      </c>
      <c r="C9" s="6">
        <v>1001</v>
      </c>
      <c r="D9" s="6" t="s">
        <v>24</v>
      </c>
      <c r="E9" s="14" t="s">
        <v>29</v>
      </c>
      <c r="F9" s="6" t="s">
        <v>30</v>
      </c>
      <c r="G9" s="6" t="s">
        <v>27</v>
      </c>
      <c r="I9" s="6">
        <v>24</v>
      </c>
    </row>
    <row r="10" spans="1:9">
      <c r="A10" s="56">
        <f t="shared" si="0"/>
        <v>4</v>
      </c>
      <c r="B10" s="6">
        <v>110</v>
      </c>
      <c r="C10" s="6">
        <v>1001</v>
      </c>
      <c r="D10" s="6" t="s">
        <v>24</v>
      </c>
      <c r="E10" s="14" t="s">
        <v>29</v>
      </c>
      <c r="F10" s="6" t="s">
        <v>31</v>
      </c>
      <c r="G10" s="6" t="s">
        <v>27</v>
      </c>
      <c r="I10" s="6">
        <v>22</v>
      </c>
    </row>
    <row r="11" spans="1:9">
      <c r="A11" s="56">
        <f t="shared" si="0"/>
        <v>5</v>
      </c>
      <c r="B11" s="6">
        <v>115</v>
      </c>
      <c r="C11" s="6">
        <v>1050</v>
      </c>
      <c r="D11" s="6" t="s">
        <v>24</v>
      </c>
      <c r="E11" s="14" t="s">
        <v>32</v>
      </c>
      <c r="H11" s="49">
        <v>0.1</v>
      </c>
    </row>
    <row r="13" spans="1:9" ht="13">
      <c r="B13" s="5" t="s">
        <v>33</v>
      </c>
      <c r="C13" s="5"/>
    </row>
    <row r="14" spans="1:9">
      <c r="A14" s="56">
        <f>A11+1</f>
        <v>6</v>
      </c>
      <c r="B14" s="25">
        <v>110.1</v>
      </c>
      <c r="C14" s="6">
        <v>1100</v>
      </c>
      <c r="D14" s="6" t="s">
        <v>24</v>
      </c>
      <c r="E14" s="14" t="s">
        <v>34</v>
      </c>
      <c r="F14" s="6">
        <v>60</v>
      </c>
      <c r="G14" s="6" t="s">
        <v>35</v>
      </c>
      <c r="H14" s="24"/>
      <c r="I14" s="6">
        <v>20</v>
      </c>
    </row>
    <row r="15" spans="1:9">
      <c r="A15" s="56">
        <f>A14+1</f>
        <v>7</v>
      </c>
      <c r="B15" s="25">
        <v>115.15</v>
      </c>
      <c r="C15" s="6">
        <v>1250</v>
      </c>
      <c r="D15" s="6" t="s">
        <v>24</v>
      </c>
      <c r="E15" s="14" t="s">
        <v>36</v>
      </c>
      <c r="G15" s="6" t="s">
        <v>37</v>
      </c>
      <c r="H15" s="6" t="s">
        <v>38</v>
      </c>
      <c r="I15" s="49"/>
    </row>
    <row r="16" spans="1:9">
      <c r="A16" s="56">
        <f t="shared" ref="A16:A26" si="1">A15+1</f>
        <v>8</v>
      </c>
      <c r="B16" s="25">
        <v>110.1</v>
      </c>
      <c r="C16" s="6">
        <v>1100</v>
      </c>
      <c r="D16" s="6" t="s">
        <v>24</v>
      </c>
      <c r="E16" s="14" t="s">
        <v>34</v>
      </c>
      <c r="F16" s="6">
        <v>120</v>
      </c>
      <c r="G16" s="6" t="s">
        <v>35</v>
      </c>
      <c r="H16" s="24"/>
      <c r="I16" s="6">
        <v>20</v>
      </c>
    </row>
    <row r="17" spans="1:9">
      <c r="A17" s="56">
        <f t="shared" si="1"/>
        <v>9</v>
      </c>
      <c r="B17" s="25">
        <v>115.15</v>
      </c>
      <c r="C17" s="6">
        <v>1250</v>
      </c>
      <c r="D17" s="6" t="s">
        <v>24</v>
      </c>
      <c r="E17" s="14" t="s">
        <v>36</v>
      </c>
      <c r="G17" s="6" t="s">
        <v>37</v>
      </c>
      <c r="H17" s="6" t="s">
        <v>39</v>
      </c>
      <c r="I17" s="49"/>
    </row>
    <row r="18" spans="1:9">
      <c r="A18" s="56">
        <f t="shared" si="1"/>
        <v>10</v>
      </c>
      <c r="B18" s="25">
        <v>110.1</v>
      </c>
      <c r="C18" s="6">
        <v>1100</v>
      </c>
      <c r="D18" s="6" t="s">
        <v>24</v>
      </c>
      <c r="E18" s="14" t="s">
        <v>34</v>
      </c>
      <c r="F18" s="6">
        <v>240</v>
      </c>
      <c r="G18" s="6" t="s">
        <v>35</v>
      </c>
      <c r="H18" s="24"/>
      <c r="I18" s="24">
        <v>20</v>
      </c>
    </row>
    <row r="19" spans="1:9">
      <c r="A19" s="56">
        <f t="shared" si="1"/>
        <v>11</v>
      </c>
      <c r="B19" s="25">
        <v>115.15</v>
      </c>
      <c r="C19" s="6">
        <v>1250</v>
      </c>
      <c r="D19" s="6" t="s">
        <v>24</v>
      </c>
      <c r="E19" s="14" t="s">
        <v>36</v>
      </c>
      <c r="G19" s="6" t="s">
        <v>37</v>
      </c>
      <c r="H19" s="6" t="s">
        <v>40</v>
      </c>
      <c r="I19" s="49"/>
    </row>
    <row r="20" spans="1:9">
      <c r="A20" s="56">
        <f t="shared" si="1"/>
        <v>12</v>
      </c>
      <c r="B20" s="25">
        <v>110.1</v>
      </c>
      <c r="C20" s="6">
        <v>1100</v>
      </c>
      <c r="D20" s="6" t="s">
        <v>24</v>
      </c>
      <c r="E20" s="14" t="s">
        <v>34</v>
      </c>
      <c r="F20" s="6">
        <v>360</v>
      </c>
      <c r="G20" s="6" t="s">
        <v>35</v>
      </c>
      <c r="H20" s="24"/>
      <c r="I20" s="24">
        <v>20</v>
      </c>
    </row>
    <row r="21" spans="1:9">
      <c r="A21" s="56">
        <f t="shared" si="1"/>
        <v>13</v>
      </c>
      <c r="B21" s="25">
        <v>115.15</v>
      </c>
      <c r="C21" s="6">
        <v>1250</v>
      </c>
      <c r="D21" s="6" t="s">
        <v>24</v>
      </c>
      <c r="E21" s="14" t="s">
        <v>36</v>
      </c>
      <c r="G21" s="6" t="s">
        <v>37</v>
      </c>
      <c r="H21" s="6">
        <v>480</v>
      </c>
    </row>
    <row r="22" spans="1:9">
      <c r="A22" s="56">
        <f t="shared" si="1"/>
        <v>14</v>
      </c>
      <c r="B22" s="25">
        <v>110.1</v>
      </c>
      <c r="C22" s="6">
        <v>1100</v>
      </c>
      <c r="D22" s="6" t="s">
        <v>24</v>
      </c>
      <c r="E22" s="14" t="s">
        <v>34</v>
      </c>
      <c r="F22" s="6">
        <v>480</v>
      </c>
      <c r="G22" s="6" t="s">
        <v>35</v>
      </c>
      <c r="H22" s="24"/>
      <c r="I22" s="24">
        <v>20</v>
      </c>
    </row>
    <row r="23" spans="1:9">
      <c r="A23" s="56">
        <f t="shared" si="1"/>
        <v>15</v>
      </c>
      <c r="B23" s="25">
        <v>115.15</v>
      </c>
      <c r="C23" s="6">
        <v>1250</v>
      </c>
      <c r="D23" s="6" t="s">
        <v>24</v>
      </c>
      <c r="E23" s="14" t="s">
        <v>36</v>
      </c>
      <c r="G23" s="6" t="s">
        <v>37</v>
      </c>
      <c r="H23" s="6">
        <v>480</v>
      </c>
    </row>
    <row r="24" spans="1:9">
      <c r="A24" s="56">
        <f t="shared" si="1"/>
        <v>16</v>
      </c>
      <c r="B24" s="25">
        <v>110.1</v>
      </c>
      <c r="C24" s="6">
        <v>1100</v>
      </c>
      <c r="D24" s="6" t="s">
        <v>24</v>
      </c>
      <c r="E24" s="14" t="s">
        <v>34</v>
      </c>
      <c r="F24" s="6">
        <v>600</v>
      </c>
      <c r="G24" s="6" t="s">
        <v>35</v>
      </c>
      <c r="H24" s="24"/>
      <c r="I24" s="24">
        <v>20</v>
      </c>
    </row>
    <row r="25" spans="1:9">
      <c r="A25" s="56">
        <f t="shared" si="1"/>
        <v>17</v>
      </c>
      <c r="B25" s="25">
        <v>115.15</v>
      </c>
      <c r="C25" s="6">
        <v>1250</v>
      </c>
      <c r="D25" s="6" t="s">
        <v>24</v>
      </c>
      <c r="E25" s="14" t="s">
        <v>36</v>
      </c>
      <c r="G25" s="6" t="s">
        <v>37</v>
      </c>
      <c r="H25" s="6">
        <v>480</v>
      </c>
    </row>
    <row r="26" spans="1:9">
      <c r="A26" s="56">
        <f t="shared" si="1"/>
        <v>18</v>
      </c>
      <c r="B26" s="25">
        <v>110.1</v>
      </c>
      <c r="C26" s="6">
        <v>1100</v>
      </c>
      <c r="D26" s="6" t="s">
        <v>24</v>
      </c>
      <c r="E26" s="14" t="s">
        <v>41</v>
      </c>
      <c r="F26" s="6" t="s">
        <v>42</v>
      </c>
      <c r="G26" s="6" t="s">
        <v>27</v>
      </c>
      <c r="I26" s="6">
        <v>18</v>
      </c>
    </row>
    <row r="28" spans="1:9">
      <c r="B28" s="43" t="s">
        <v>43</v>
      </c>
      <c r="C28" s="14"/>
    </row>
    <row r="29" spans="1:9">
      <c r="B29" s="43" t="s">
        <v>44</v>
      </c>
    </row>
    <row r="57" spans="1:2">
      <c r="A57" s="61"/>
      <c r="B57" s="58"/>
    </row>
  </sheetData>
  <mergeCells count="2">
    <mergeCell ref="F3:G3"/>
    <mergeCell ref="A1:I1"/>
  </mergeCells>
  <phoneticPr fontId="1" type="noConversion"/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I196"/>
  <sheetViews>
    <sheetView zoomScale="104" zoomScaleNormal="104" workbookViewId="0">
      <pane ySplit="4" topLeftCell="A185" activePane="bottomLeft" state="frozen"/>
      <selection activeCell="A2" sqref="A2:I2"/>
      <selection pane="bottomLeft" activeCell="C82" sqref="C82:D82"/>
    </sheetView>
  </sheetViews>
  <sheetFormatPr defaultColWidth="9.1796875" defaultRowHeight="12.5"/>
  <cols>
    <col min="1" max="1" width="3.26953125" style="56" bestFit="1" customWidth="1"/>
    <col min="2" max="2" width="10.453125" style="6" customWidth="1"/>
    <col min="3" max="3" width="10.1796875" style="6" customWidth="1"/>
    <col min="4" max="4" width="9.453125" style="6" customWidth="1"/>
    <col min="5" max="5" width="34.7265625" style="6" customWidth="1"/>
    <col min="6" max="6" width="9.54296875" style="6" customWidth="1"/>
    <col min="7" max="7" width="8.81640625" style="6" customWidth="1"/>
    <col min="8" max="8" width="11.81640625" style="6" bestFit="1" customWidth="1"/>
    <col min="9" max="9" width="11.453125" style="6" customWidth="1"/>
    <col min="10" max="16384" width="9.1796875" style="7"/>
  </cols>
  <sheetData>
    <row r="1" spans="1:9" ht="18">
      <c r="A1" s="72" t="s">
        <v>45</v>
      </c>
      <c r="B1" s="72"/>
      <c r="C1" s="72"/>
      <c r="D1" s="72"/>
      <c r="E1" s="72"/>
      <c r="F1" s="72"/>
      <c r="G1" s="72"/>
      <c r="H1" s="72"/>
      <c r="I1" s="72"/>
    </row>
    <row r="3" spans="1:9" s="4" customFormat="1" ht="13">
      <c r="A3" s="57" t="s">
        <v>7</v>
      </c>
      <c r="B3" s="3" t="s">
        <v>8</v>
      </c>
      <c r="C3" s="52" t="s">
        <v>9</v>
      </c>
      <c r="D3" s="66" t="s">
        <v>10</v>
      </c>
      <c r="E3" s="52" t="s">
        <v>11</v>
      </c>
      <c r="F3" s="71" t="s">
        <v>12</v>
      </c>
      <c r="G3" s="71"/>
      <c r="H3" s="66" t="s">
        <v>13</v>
      </c>
      <c r="I3" s="66" t="s">
        <v>13</v>
      </c>
    </row>
    <row r="4" spans="1:9" s="4" customFormat="1" ht="13">
      <c r="A4" s="57" t="s">
        <v>14</v>
      </c>
      <c r="B4" s="3">
        <v>200</v>
      </c>
      <c r="C4" s="3" t="s">
        <v>16</v>
      </c>
      <c r="D4" s="66" t="s">
        <v>17</v>
      </c>
      <c r="E4" s="55" t="s">
        <v>18</v>
      </c>
      <c r="F4" s="66" t="s">
        <v>19</v>
      </c>
      <c r="G4" s="66" t="s">
        <v>20</v>
      </c>
      <c r="H4" s="66" t="s">
        <v>21</v>
      </c>
      <c r="I4" s="66" t="s">
        <v>22</v>
      </c>
    </row>
    <row r="6" spans="1:9" ht="13">
      <c r="B6" s="35" t="s">
        <v>46</v>
      </c>
    </row>
    <row r="7" spans="1:9" ht="13">
      <c r="B7" s="5"/>
      <c r="C7" s="36" t="s">
        <v>47</v>
      </c>
      <c r="E7" s="14"/>
    </row>
    <row r="8" spans="1:9">
      <c r="A8" s="56">
        <f>'100-Classroom'!A26+1</f>
        <v>19</v>
      </c>
      <c r="B8" s="6">
        <v>210</v>
      </c>
      <c r="C8" s="6">
        <v>1300</v>
      </c>
      <c r="D8" s="6" t="s">
        <v>48</v>
      </c>
      <c r="E8" s="14" t="s">
        <v>49</v>
      </c>
      <c r="F8" s="6">
        <v>24</v>
      </c>
      <c r="G8" s="6" t="s">
        <v>27</v>
      </c>
      <c r="H8" s="6">
        <f>F8*I8</f>
        <v>1440</v>
      </c>
      <c r="I8" s="6">
        <v>60</v>
      </c>
    </row>
    <row r="9" spans="1:9">
      <c r="A9" s="56">
        <f>A8+1</f>
        <v>20</v>
      </c>
      <c r="B9" s="6">
        <v>210</v>
      </c>
      <c r="C9" s="6">
        <v>1300</v>
      </c>
      <c r="D9" s="6" t="s">
        <v>50</v>
      </c>
      <c r="E9" s="14" t="s">
        <v>49</v>
      </c>
      <c r="F9" s="6">
        <v>16</v>
      </c>
      <c r="G9" s="6" t="s">
        <v>27</v>
      </c>
      <c r="H9" s="6">
        <f>F9*I9</f>
        <v>1152</v>
      </c>
      <c r="I9" s="6">
        <v>72</v>
      </c>
    </row>
    <row r="10" spans="1:9">
      <c r="A10" s="56">
        <f>A9+1</f>
        <v>21</v>
      </c>
      <c r="B10" s="6">
        <v>215</v>
      </c>
      <c r="C10" s="6">
        <v>1350</v>
      </c>
      <c r="D10" s="6" t="s">
        <v>24</v>
      </c>
      <c r="E10" s="14" t="s">
        <v>36</v>
      </c>
      <c r="F10" s="6" t="s">
        <v>24</v>
      </c>
      <c r="G10" s="6" t="s">
        <v>27</v>
      </c>
      <c r="H10" s="53">
        <v>0.2</v>
      </c>
    </row>
    <row r="11" spans="1:9" ht="13">
      <c r="B11" s="35"/>
    </row>
    <row r="12" spans="1:9" ht="13">
      <c r="B12" s="5"/>
      <c r="C12" s="36" t="s">
        <v>51</v>
      </c>
      <c r="E12" s="14"/>
    </row>
    <row r="13" spans="1:9">
      <c r="A13" s="56">
        <f>A10+1</f>
        <v>22</v>
      </c>
      <c r="B13" s="6">
        <v>210</v>
      </c>
      <c r="C13" s="6">
        <v>1300</v>
      </c>
      <c r="D13" s="6" t="s">
        <v>24</v>
      </c>
      <c r="E13" s="14" t="s">
        <v>52</v>
      </c>
      <c r="F13" s="6" t="s">
        <v>37</v>
      </c>
      <c r="H13" s="6">
        <v>2340</v>
      </c>
      <c r="I13" s="18"/>
    </row>
    <row r="14" spans="1:9">
      <c r="A14" s="56">
        <f>A13+1</f>
        <v>23</v>
      </c>
      <c r="B14" s="6">
        <v>210</v>
      </c>
      <c r="C14" s="6">
        <v>1300</v>
      </c>
      <c r="D14" s="6" t="s">
        <v>24</v>
      </c>
      <c r="E14" s="14" t="s">
        <v>53</v>
      </c>
      <c r="F14" s="6" t="s">
        <v>37</v>
      </c>
      <c r="H14" s="6">
        <v>1200</v>
      </c>
      <c r="I14" s="18"/>
    </row>
    <row r="15" spans="1:9">
      <c r="A15" s="56">
        <f t="shared" ref="A15:A19" si="0">A14+1</f>
        <v>24</v>
      </c>
      <c r="B15" s="6">
        <v>210</v>
      </c>
      <c r="C15" s="6">
        <v>1300</v>
      </c>
      <c r="D15" s="6" t="s">
        <v>24</v>
      </c>
      <c r="E15" s="14" t="s">
        <v>54</v>
      </c>
      <c r="F15" s="6" t="s">
        <v>37</v>
      </c>
      <c r="H15" s="6">
        <v>1440</v>
      </c>
      <c r="I15" s="18"/>
    </row>
    <row r="16" spans="1:9">
      <c r="A16" s="56">
        <f t="shared" si="0"/>
        <v>25</v>
      </c>
      <c r="B16" s="6">
        <v>210</v>
      </c>
      <c r="C16" s="6">
        <v>1300</v>
      </c>
      <c r="D16" s="6" t="s">
        <v>24</v>
      </c>
      <c r="E16" s="14" t="s">
        <v>55</v>
      </c>
      <c r="F16" s="6" t="s">
        <v>56</v>
      </c>
      <c r="G16" s="6" t="s">
        <v>27</v>
      </c>
      <c r="H16" s="18"/>
      <c r="I16" s="6">
        <v>26</v>
      </c>
    </row>
    <row r="17" spans="1:9">
      <c r="A17" s="56">
        <f t="shared" si="0"/>
        <v>26</v>
      </c>
      <c r="B17" s="6">
        <v>215</v>
      </c>
      <c r="C17" s="6">
        <v>1350</v>
      </c>
      <c r="D17" s="6" t="s">
        <v>24</v>
      </c>
      <c r="E17" s="14" t="s">
        <v>57</v>
      </c>
      <c r="F17" s="6" t="s">
        <v>37</v>
      </c>
      <c r="H17" s="6">
        <v>720</v>
      </c>
      <c r="I17" s="18"/>
    </row>
    <row r="18" spans="1:9" ht="12.75" customHeight="1">
      <c r="A18" s="56">
        <f t="shared" si="0"/>
        <v>27</v>
      </c>
      <c r="B18" s="6">
        <v>210</v>
      </c>
      <c r="C18" s="6">
        <v>1300</v>
      </c>
      <c r="D18" s="6" t="s">
        <v>24</v>
      </c>
      <c r="E18" s="14" t="s">
        <v>58</v>
      </c>
      <c r="F18" s="6" t="s">
        <v>56</v>
      </c>
      <c r="G18" s="6" t="s">
        <v>27</v>
      </c>
      <c r="H18" s="18"/>
      <c r="I18" s="6">
        <v>22</v>
      </c>
    </row>
    <row r="19" spans="1:9" ht="12.75" customHeight="1">
      <c r="A19" s="56">
        <f t="shared" si="0"/>
        <v>28</v>
      </c>
      <c r="B19" s="6">
        <v>215</v>
      </c>
      <c r="C19" s="6">
        <v>1350</v>
      </c>
      <c r="D19" s="6" t="s">
        <v>24</v>
      </c>
      <c r="E19" s="13" t="s">
        <v>59</v>
      </c>
      <c r="F19" s="6" t="s">
        <v>37</v>
      </c>
      <c r="H19" s="6">
        <v>480</v>
      </c>
      <c r="I19" s="18"/>
    </row>
    <row r="20" spans="1:9" ht="13">
      <c r="B20" s="35"/>
    </row>
    <row r="21" spans="1:9" ht="13">
      <c r="B21" s="5"/>
      <c r="C21" s="36" t="s">
        <v>60</v>
      </c>
      <c r="E21" s="14"/>
    </row>
    <row r="22" spans="1:9">
      <c r="A22" s="56">
        <f>A19+1</f>
        <v>29</v>
      </c>
      <c r="B22" s="6">
        <v>210</v>
      </c>
      <c r="C22" s="6">
        <v>1300</v>
      </c>
      <c r="D22" s="6" t="s">
        <v>61</v>
      </c>
      <c r="E22" s="14" t="s">
        <v>62</v>
      </c>
      <c r="F22" s="6" t="s">
        <v>56</v>
      </c>
      <c r="G22" s="6" t="s">
        <v>27</v>
      </c>
      <c r="H22" s="18"/>
      <c r="I22" s="6">
        <v>50</v>
      </c>
    </row>
    <row r="23" spans="1:9">
      <c r="A23" s="56">
        <f>A22+1</f>
        <v>30</v>
      </c>
      <c r="B23" s="6">
        <v>210</v>
      </c>
      <c r="C23" s="6">
        <v>1300</v>
      </c>
      <c r="D23" s="6" t="s">
        <v>61</v>
      </c>
      <c r="E23" s="14" t="s">
        <v>63</v>
      </c>
      <c r="F23" s="6" t="s">
        <v>37</v>
      </c>
      <c r="H23" s="23"/>
      <c r="I23" s="23" t="s">
        <v>64</v>
      </c>
    </row>
    <row r="24" spans="1:9">
      <c r="A24" s="56">
        <f t="shared" ref="A24:A27" si="1">A23+1</f>
        <v>31</v>
      </c>
      <c r="B24" s="6">
        <v>210</v>
      </c>
      <c r="C24" s="6">
        <v>1300</v>
      </c>
      <c r="D24" s="6" t="s">
        <v>61</v>
      </c>
      <c r="E24" s="14" t="s">
        <v>65</v>
      </c>
      <c r="F24" s="6" t="s">
        <v>37</v>
      </c>
      <c r="H24" s="6">
        <v>150</v>
      </c>
      <c r="I24" s="18"/>
    </row>
    <row r="25" spans="1:9">
      <c r="A25" s="56">
        <f t="shared" si="1"/>
        <v>32</v>
      </c>
      <c r="B25" s="6">
        <v>210</v>
      </c>
      <c r="C25" s="6">
        <v>1300</v>
      </c>
      <c r="D25" s="6" t="s">
        <v>24</v>
      </c>
      <c r="E25" s="14" t="s">
        <v>66</v>
      </c>
      <c r="F25" s="6" t="s">
        <v>56</v>
      </c>
      <c r="G25" s="6" t="s">
        <v>27</v>
      </c>
      <c r="H25" s="18"/>
      <c r="I25" s="6">
        <v>40</v>
      </c>
    </row>
    <row r="26" spans="1:9">
      <c r="A26" s="56">
        <f t="shared" si="1"/>
        <v>33</v>
      </c>
      <c r="B26" s="6">
        <v>210</v>
      </c>
      <c r="C26" s="6">
        <v>1300</v>
      </c>
      <c r="D26" s="6" t="s">
        <v>24</v>
      </c>
      <c r="E26" s="14" t="s">
        <v>67</v>
      </c>
      <c r="F26" s="6" t="s">
        <v>37</v>
      </c>
      <c r="H26" s="6">
        <v>450</v>
      </c>
      <c r="I26" s="18"/>
    </row>
    <row r="27" spans="1:9">
      <c r="A27" s="56">
        <f t="shared" si="1"/>
        <v>34</v>
      </c>
      <c r="B27" s="6">
        <v>210</v>
      </c>
      <c r="C27" s="6">
        <v>1300</v>
      </c>
      <c r="D27" s="6" t="s">
        <v>24</v>
      </c>
      <c r="E27" s="14" t="s">
        <v>68</v>
      </c>
      <c r="F27" s="6" t="s">
        <v>56</v>
      </c>
      <c r="G27" s="6" t="s">
        <v>27</v>
      </c>
      <c r="H27" s="18"/>
      <c r="I27" s="6">
        <v>72</v>
      </c>
    </row>
    <row r="28" spans="1:9" ht="13">
      <c r="B28" s="35"/>
    </row>
    <row r="29" spans="1:9" ht="13">
      <c r="C29" s="36" t="s">
        <v>69</v>
      </c>
    </row>
    <row r="30" spans="1:9">
      <c r="A30" s="56">
        <f>A27+1</f>
        <v>35</v>
      </c>
      <c r="B30" s="6">
        <v>210</v>
      </c>
      <c r="D30" s="6" t="s">
        <v>70</v>
      </c>
      <c r="E30" s="14" t="s">
        <v>71</v>
      </c>
      <c r="F30" s="6" t="s">
        <v>56</v>
      </c>
      <c r="G30" s="6" t="s">
        <v>27</v>
      </c>
      <c r="I30" s="6">
        <v>120</v>
      </c>
    </row>
    <row r="31" spans="1:9">
      <c r="A31" s="56">
        <f>A30+1</f>
        <v>36</v>
      </c>
      <c r="B31" s="6">
        <v>210</v>
      </c>
      <c r="D31" s="6" t="s">
        <v>50</v>
      </c>
      <c r="E31" s="14" t="s">
        <v>71</v>
      </c>
      <c r="F31" s="6" t="s">
        <v>56</v>
      </c>
      <c r="G31" s="6" t="s">
        <v>27</v>
      </c>
      <c r="I31" s="6">
        <v>150</v>
      </c>
    </row>
    <row r="32" spans="1:9">
      <c r="A32" s="56">
        <f>A31+1</f>
        <v>37</v>
      </c>
      <c r="B32" s="6">
        <v>215</v>
      </c>
      <c r="D32" s="6" t="s">
        <v>24</v>
      </c>
      <c r="E32" s="14" t="s">
        <v>36</v>
      </c>
      <c r="F32" s="6" t="s">
        <v>37</v>
      </c>
      <c r="H32" s="49">
        <v>0.2</v>
      </c>
      <c r="I32" s="7"/>
    </row>
    <row r="33" spans="1:9" ht="13">
      <c r="B33" s="35"/>
    </row>
    <row r="34" spans="1:9" ht="13">
      <c r="B34" s="5"/>
      <c r="C34" s="36" t="s">
        <v>72</v>
      </c>
      <c r="E34" s="14"/>
    </row>
    <row r="35" spans="1:9">
      <c r="A35" s="56">
        <f>A32+1</f>
        <v>38</v>
      </c>
      <c r="B35" s="6">
        <v>210</v>
      </c>
      <c r="C35" s="6">
        <v>1300</v>
      </c>
      <c r="D35" s="6" t="s">
        <v>61</v>
      </c>
      <c r="E35" s="14" t="s">
        <v>73</v>
      </c>
      <c r="F35" s="6" t="s">
        <v>56</v>
      </c>
      <c r="G35" s="6" t="s">
        <v>27</v>
      </c>
      <c r="H35" s="18"/>
      <c r="I35" s="6">
        <v>40</v>
      </c>
    </row>
    <row r="36" spans="1:9">
      <c r="A36" s="56">
        <f>A35+1</f>
        <v>39</v>
      </c>
      <c r="B36" s="6">
        <v>215</v>
      </c>
      <c r="C36" s="6">
        <v>1350</v>
      </c>
      <c r="E36" s="14" t="s">
        <v>74</v>
      </c>
      <c r="F36" s="6" t="s">
        <v>37</v>
      </c>
      <c r="H36" s="6">
        <v>750</v>
      </c>
      <c r="I36" s="18"/>
    </row>
    <row r="37" spans="1:9">
      <c r="A37" s="56">
        <f t="shared" ref="A37:A39" si="2">A36+1</f>
        <v>40</v>
      </c>
      <c r="B37" s="6">
        <v>210</v>
      </c>
      <c r="C37" s="6">
        <v>1300</v>
      </c>
      <c r="D37" s="6" t="s">
        <v>61</v>
      </c>
      <c r="E37" s="14" t="s">
        <v>75</v>
      </c>
      <c r="F37" s="6" t="s">
        <v>56</v>
      </c>
      <c r="G37" s="6" t="s">
        <v>27</v>
      </c>
      <c r="H37" s="18"/>
      <c r="I37" s="6">
        <v>48</v>
      </c>
    </row>
    <row r="38" spans="1:9">
      <c r="A38" s="56">
        <f t="shared" si="2"/>
        <v>41</v>
      </c>
      <c r="B38" s="6">
        <v>210</v>
      </c>
      <c r="C38" s="6">
        <v>1300</v>
      </c>
      <c r="D38" s="6" t="s">
        <v>61</v>
      </c>
      <c r="E38" s="14" t="s">
        <v>76</v>
      </c>
      <c r="F38" s="6" t="s">
        <v>56</v>
      </c>
      <c r="G38" s="6" t="s">
        <v>27</v>
      </c>
      <c r="H38" s="18"/>
      <c r="I38" s="6">
        <v>45</v>
      </c>
    </row>
    <row r="39" spans="1:9">
      <c r="A39" s="56">
        <f t="shared" si="2"/>
        <v>42</v>
      </c>
      <c r="B39" s="6">
        <v>210</v>
      </c>
      <c r="C39" s="6" t="s">
        <v>77</v>
      </c>
      <c r="D39" s="6" t="s">
        <v>61</v>
      </c>
      <c r="E39" s="14" t="s">
        <v>78</v>
      </c>
      <c r="F39" s="6" t="s">
        <v>56</v>
      </c>
      <c r="G39" s="6" t="s">
        <v>27</v>
      </c>
      <c r="H39" s="18"/>
      <c r="I39" s="6">
        <v>45</v>
      </c>
    </row>
    <row r="40" spans="1:9" ht="13">
      <c r="B40" s="35"/>
    </row>
    <row r="41" spans="1:9" ht="13">
      <c r="B41" s="5"/>
      <c r="C41" s="36" t="s">
        <v>79</v>
      </c>
    </row>
    <row r="42" spans="1:9">
      <c r="A42" s="56">
        <f>A39+1</f>
        <v>43</v>
      </c>
      <c r="B42" s="6">
        <v>210</v>
      </c>
      <c r="C42" s="6">
        <v>1300</v>
      </c>
      <c r="D42" s="6" t="s">
        <v>24</v>
      </c>
      <c r="E42" s="14" t="s">
        <v>80</v>
      </c>
      <c r="F42" s="6" t="s">
        <v>56</v>
      </c>
      <c r="G42" s="6" t="s">
        <v>27</v>
      </c>
      <c r="H42" s="18"/>
      <c r="I42" s="6">
        <v>72</v>
      </c>
    </row>
    <row r="43" spans="1:9">
      <c r="A43" s="56">
        <f>A42+1</f>
        <v>44</v>
      </c>
      <c r="B43" s="6">
        <v>210</v>
      </c>
      <c r="C43" s="6">
        <v>1301</v>
      </c>
      <c r="D43" s="6" t="s">
        <v>24</v>
      </c>
      <c r="E43" s="14" t="s">
        <v>81</v>
      </c>
      <c r="F43" s="6" t="s">
        <v>56</v>
      </c>
      <c r="G43" s="6" t="s">
        <v>27</v>
      </c>
      <c r="H43" s="18"/>
      <c r="I43" s="6">
        <v>35</v>
      </c>
    </row>
    <row r="44" spans="1:9">
      <c r="A44" s="56">
        <f t="shared" ref="A44:A45" si="3">A43+1</f>
        <v>45</v>
      </c>
      <c r="B44" s="6">
        <v>215</v>
      </c>
      <c r="C44" s="6">
        <v>1350</v>
      </c>
      <c r="D44" s="6" t="s">
        <v>24</v>
      </c>
      <c r="E44" s="14" t="s">
        <v>82</v>
      </c>
      <c r="G44" s="6" t="s">
        <v>83</v>
      </c>
      <c r="H44" s="18">
        <v>240</v>
      </c>
    </row>
    <row r="45" spans="1:9">
      <c r="A45" s="56">
        <f t="shared" si="3"/>
        <v>46</v>
      </c>
      <c r="B45" s="6">
        <v>215</v>
      </c>
      <c r="C45" s="6">
        <v>1351</v>
      </c>
      <c r="D45" s="6" t="s">
        <v>24</v>
      </c>
      <c r="E45" s="14" t="s">
        <v>84</v>
      </c>
      <c r="F45" s="6" t="s">
        <v>37</v>
      </c>
      <c r="G45" s="6" t="s">
        <v>83</v>
      </c>
      <c r="H45" s="6">
        <v>240</v>
      </c>
    </row>
    <row r="46" spans="1:9" ht="13">
      <c r="B46" s="35"/>
    </row>
    <row r="47" spans="1:9" ht="13">
      <c r="B47" s="5"/>
      <c r="C47" s="36" t="s">
        <v>85</v>
      </c>
      <c r="E47" s="14"/>
    </row>
    <row r="48" spans="1:9">
      <c r="A48" s="56">
        <f>A45+1</f>
        <v>47</v>
      </c>
      <c r="B48" s="6">
        <v>210</v>
      </c>
      <c r="C48" s="6">
        <v>1300</v>
      </c>
      <c r="D48" s="6" t="s">
        <v>48</v>
      </c>
      <c r="E48" s="14" t="s">
        <v>49</v>
      </c>
      <c r="F48" s="6">
        <v>24</v>
      </c>
      <c r="G48" s="6" t="s">
        <v>27</v>
      </c>
      <c r="H48" s="6">
        <f>F48*I48</f>
        <v>1440</v>
      </c>
      <c r="I48" s="6">
        <v>60</v>
      </c>
    </row>
    <row r="49" spans="1:9">
      <c r="A49" s="56">
        <f>A48+1</f>
        <v>48</v>
      </c>
      <c r="B49" s="6">
        <v>210</v>
      </c>
      <c r="C49" s="6">
        <v>1300</v>
      </c>
      <c r="D49" s="6" t="s">
        <v>50</v>
      </c>
      <c r="E49" s="14" t="s">
        <v>49</v>
      </c>
      <c r="F49" s="6">
        <v>16</v>
      </c>
      <c r="G49" s="6" t="s">
        <v>27</v>
      </c>
      <c r="H49" s="6">
        <f>F49*I49</f>
        <v>1152</v>
      </c>
      <c r="I49" s="6">
        <v>72</v>
      </c>
    </row>
    <row r="50" spans="1:9">
      <c r="A50" s="56">
        <f>A49+1</f>
        <v>49</v>
      </c>
      <c r="B50" s="6">
        <v>215</v>
      </c>
      <c r="C50" s="6">
        <v>1350</v>
      </c>
      <c r="D50" s="6" t="s">
        <v>24</v>
      </c>
      <c r="E50" s="14" t="s">
        <v>36</v>
      </c>
      <c r="F50" s="6" t="s">
        <v>24</v>
      </c>
      <c r="G50" s="6" t="s">
        <v>27</v>
      </c>
      <c r="H50" s="53">
        <v>0.2</v>
      </c>
    </row>
    <row r="51" spans="1:9" ht="13">
      <c r="B51" s="35"/>
    </row>
    <row r="52" spans="1:9" ht="13">
      <c r="B52" s="5"/>
      <c r="C52" s="36" t="s">
        <v>86</v>
      </c>
    </row>
    <row r="53" spans="1:9" ht="25">
      <c r="A53" s="56">
        <f>A50+1</f>
        <v>50</v>
      </c>
      <c r="B53" s="6">
        <v>210</v>
      </c>
      <c r="C53" s="6">
        <v>1301</v>
      </c>
      <c r="D53" s="6" t="s">
        <v>48</v>
      </c>
      <c r="E53" s="13" t="s">
        <v>87</v>
      </c>
      <c r="F53" s="20" t="s">
        <v>56</v>
      </c>
      <c r="G53" s="20" t="s">
        <v>27</v>
      </c>
      <c r="H53" s="20"/>
      <c r="I53" s="20">
        <v>60</v>
      </c>
    </row>
    <row r="54" spans="1:9" ht="25">
      <c r="A54" s="56">
        <f>A53+1</f>
        <v>51</v>
      </c>
      <c r="B54" s="6">
        <v>210</v>
      </c>
      <c r="C54" s="6">
        <v>1301</v>
      </c>
      <c r="D54" s="6" t="s">
        <v>50</v>
      </c>
      <c r="E54" s="13" t="s">
        <v>87</v>
      </c>
      <c r="F54" s="20" t="s">
        <v>56</v>
      </c>
      <c r="G54" s="17" t="s">
        <v>27</v>
      </c>
      <c r="H54" s="20"/>
      <c r="I54" s="17">
        <v>72</v>
      </c>
    </row>
    <row r="55" spans="1:9">
      <c r="A55" s="56">
        <f t="shared" ref="A55:A103" si="4">A54+1</f>
        <v>52</v>
      </c>
      <c r="B55" s="6">
        <v>210</v>
      </c>
      <c r="C55" s="6">
        <v>1300</v>
      </c>
      <c r="D55" s="6" t="s">
        <v>50</v>
      </c>
      <c r="E55" s="14" t="s">
        <v>88</v>
      </c>
      <c r="F55" s="20" t="s">
        <v>56</v>
      </c>
      <c r="G55" s="6" t="s">
        <v>27</v>
      </c>
      <c r="H55" s="18"/>
      <c r="I55" s="6">
        <v>150</v>
      </c>
    </row>
    <row r="56" spans="1:9">
      <c r="A56" s="56">
        <f t="shared" si="4"/>
        <v>53</v>
      </c>
      <c r="B56" s="6">
        <v>215</v>
      </c>
      <c r="C56" s="6">
        <v>1350</v>
      </c>
      <c r="D56" s="6" t="s">
        <v>24</v>
      </c>
      <c r="E56" s="14" t="s">
        <v>36</v>
      </c>
      <c r="F56" s="6" t="s">
        <v>24</v>
      </c>
      <c r="G56" s="6" t="s">
        <v>27</v>
      </c>
      <c r="H56" s="53">
        <v>0.2</v>
      </c>
    </row>
    <row r="57" spans="1:9">
      <c r="A57" s="56">
        <f t="shared" si="4"/>
        <v>54</v>
      </c>
      <c r="B57" s="58">
        <v>210</v>
      </c>
      <c r="C57" s="6" t="s">
        <v>77</v>
      </c>
      <c r="D57" s="6" t="s">
        <v>24</v>
      </c>
      <c r="E57" s="14" t="s">
        <v>89</v>
      </c>
      <c r="F57" s="6" t="s">
        <v>24</v>
      </c>
      <c r="G57" s="6" t="s">
        <v>27</v>
      </c>
      <c r="H57" s="18"/>
      <c r="I57" s="6">
        <v>72</v>
      </c>
    </row>
    <row r="58" spans="1:9">
      <c r="A58" s="56">
        <f t="shared" si="4"/>
        <v>55</v>
      </c>
      <c r="B58" s="25">
        <v>220.1</v>
      </c>
      <c r="C58" s="6" t="s">
        <v>90</v>
      </c>
      <c r="D58" s="6" t="s">
        <v>24</v>
      </c>
      <c r="E58" s="14" t="s">
        <v>91</v>
      </c>
      <c r="F58" s="6" t="s">
        <v>24</v>
      </c>
      <c r="G58" s="6" t="s">
        <v>27</v>
      </c>
      <c r="H58" s="18"/>
      <c r="I58" s="6">
        <v>72</v>
      </c>
    </row>
    <row r="59" spans="1:9">
      <c r="A59" s="56">
        <f t="shared" si="4"/>
        <v>56</v>
      </c>
      <c r="B59" s="25">
        <v>220.2</v>
      </c>
      <c r="C59" s="6" t="s">
        <v>92</v>
      </c>
      <c r="D59" s="6" t="s">
        <v>24</v>
      </c>
      <c r="E59" s="14" t="s">
        <v>93</v>
      </c>
      <c r="F59" s="6">
        <v>30</v>
      </c>
      <c r="G59" s="6" t="s">
        <v>27</v>
      </c>
      <c r="H59" s="6">
        <f>F59*I59</f>
        <v>900</v>
      </c>
      <c r="I59" s="6">
        <v>30</v>
      </c>
    </row>
    <row r="60" spans="1:9">
      <c r="A60" s="56">
        <f t="shared" si="4"/>
        <v>57</v>
      </c>
      <c r="B60" s="6">
        <v>215</v>
      </c>
      <c r="C60" s="6" t="s">
        <v>94</v>
      </c>
      <c r="D60" s="6" t="s">
        <v>24</v>
      </c>
      <c r="E60" s="14" t="s">
        <v>95</v>
      </c>
      <c r="F60" s="6" t="s">
        <v>24</v>
      </c>
      <c r="G60" s="6" t="s">
        <v>96</v>
      </c>
      <c r="H60" s="18"/>
      <c r="I60" s="6">
        <v>150</v>
      </c>
    </row>
    <row r="61" spans="1:9" ht="14.25" customHeight="1">
      <c r="A61" s="56">
        <f t="shared" si="4"/>
        <v>58</v>
      </c>
      <c r="B61" s="20">
        <v>210</v>
      </c>
      <c r="C61" s="20" t="s">
        <v>77</v>
      </c>
      <c r="D61" s="20" t="s">
        <v>24</v>
      </c>
      <c r="E61" s="22" t="s">
        <v>97</v>
      </c>
      <c r="G61" s="20" t="s">
        <v>98</v>
      </c>
      <c r="H61" s="20">
        <v>1000</v>
      </c>
      <c r="I61" s="21"/>
    </row>
    <row r="62" spans="1:9" ht="12.65" customHeight="1">
      <c r="A62" s="56">
        <f t="shared" si="4"/>
        <v>59</v>
      </c>
      <c r="B62" s="17">
        <v>210</v>
      </c>
      <c r="C62" s="17" t="s">
        <v>77</v>
      </c>
      <c r="D62" s="17" t="s">
        <v>24</v>
      </c>
      <c r="E62" s="22" t="s">
        <v>99</v>
      </c>
      <c r="F62" s="17" t="s">
        <v>37</v>
      </c>
      <c r="G62" s="17"/>
      <c r="H62" s="17">
        <v>1200</v>
      </c>
      <c r="I62" s="17"/>
    </row>
    <row r="63" spans="1:9">
      <c r="A63" s="56">
        <f t="shared" si="4"/>
        <v>60</v>
      </c>
      <c r="B63" s="6">
        <v>210</v>
      </c>
      <c r="C63" s="6" t="s">
        <v>77</v>
      </c>
      <c r="D63" s="6" t="s">
        <v>24</v>
      </c>
      <c r="E63" s="14" t="s">
        <v>100</v>
      </c>
      <c r="F63" s="6">
        <v>20</v>
      </c>
      <c r="G63" s="6" t="s">
        <v>101</v>
      </c>
      <c r="H63" s="6">
        <f>F63*I63</f>
        <v>800</v>
      </c>
      <c r="I63" s="6">
        <v>40</v>
      </c>
    </row>
    <row r="64" spans="1:9">
      <c r="A64" s="56">
        <f t="shared" si="4"/>
        <v>61</v>
      </c>
      <c r="B64" s="20">
        <v>215</v>
      </c>
      <c r="C64" s="20" t="s">
        <v>102</v>
      </c>
      <c r="D64" s="20" t="s">
        <v>24</v>
      </c>
      <c r="E64" s="22" t="s">
        <v>103</v>
      </c>
      <c r="F64" s="20" t="s">
        <v>37</v>
      </c>
      <c r="G64" s="20"/>
      <c r="H64" s="20">
        <v>480</v>
      </c>
      <c r="I64" s="21"/>
    </row>
    <row r="65" spans="1:9">
      <c r="A65" s="56">
        <f t="shared" si="4"/>
        <v>62</v>
      </c>
      <c r="B65" s="6">
        <v>215</v>
      </c>
      <c r="C65" s="6">
        <v>1350</v>
      </c>
      <c r="D65" s="6" t="s">
        <v>24</v>
      </c>
      <c r="E65" s="14" t="s">
        <v>104</v>
      </c>
      <c r="F65" s="6" t="s">
        <v>37</v>
      </c>
      <c r="H65" s="6">
        <v>120</v>
      </c>
    </row>
    <row r="66" spans="1:9">
      <c r="A66" s="56">
        <f t="shared" si="4"/>
        <v>63</v>
      </c>
      <c r="B66" s="6">
        <v>215</v>
      </c>
      <c r="C66" s="6">
        <v>1350</v>
      </c>
      <c r="D66" s="6" t="s">
        <v>24</v>
      </c>
      <c r="E66" s="14" t="s">
        <v>105</v>
      </c>
      <c r="F66" s="6" t="s">
        <v>37</v>
      </c>
      <c r="G66" s="6" t="s">
        <v>106</v>
      </c>
      <c r="H66" s="6">
        <v>320</v>
      </c>
      <c r="I66" s="18"/>
    </row>
    <row r="67" spans="1:9">
      <c r="A67" s="56">
        <f t="shared" si="4"/>
        <v>64</v>
      </c>
      <c r="B67" s="6">
        <v>215</v>
      </c>
      <c r="C67" s="6" t="s">
        <v>107</v>
      </c>
      <c r="D67" s="6" t="s">
        <v>24</v>
      </c>
      <c r="E67" s="14" t="s">
        <v>108</v>
      </c>
      <c r="F67" s="6" t="s">
        <v>24</v>
      </c>
      <c r="G67" s="6" t="s">
        <v>109</v>
      </c>
      <c r="H67" s="18"/>
      <c r="I67" s="6">
        <v>5</v>
      </c>
    </row>
    <row r="68" spans="1:9">
      <c r="A68" s="56">
        <f t="shared" si="4"/>
        <v>65</v>
      </c>
      <c r="B68" s="6">
        <v>215</v>
      </c>
      <c r="C68" s="6" t="s">
        <v>107</v>
      </c>
      <c r="D68" s="6" t="s">
        <v>24</v>
      </c>
      <c r="E68" s="14" t="s">
        <v>110</v>
      </c>
      <c r="F68" s="6" t="s">
        <v>24</v>
      </c>
      <c r="G68" s="6" t="s">
        <v>109</v>
      </c>
      <c r="H68" s="18"/>
      <c r="I68" s="6">
        <v>2.5</v>
      </c>
    </row>
    <row r="69" spans="1:9">
      <c r="A69" s="56">
        <f t="shared" si="4"/>
        <v>66</v>
      </c>
      <c r="B69" s="6">
        <v>215</v>
      </c>
      <c r="C69" s="6" t="s">
        <v>107</v>
      </c>
      <c r="D69" s="6" t="s">
        <v>24</v>
      </c>
      <c r="E69" s="14" t="s">
        <v>111</v>
      </c>
      <c r="F69" s="6" t="s">
        <v>37</v>
      </c>
      <c r="H69" s="6">
        <v>750</v>
      </c>
    </row>
    <row r="70" spans="1:9">
      <c r="A70" s="56">
        <f t="shared" si="4"/>
        <v>67</v>
      </c>
      <c r="B70" s="6">
        <v>215</v>
      </c>
      <c r="C70" s="6" t="s">
        <v>107</v>
      </c>
      <c r="D70" s="6" t="s">
        <v>24</v>
      </c>
      <c r="E70" s="14" t="s">
        <v>112</v>
      </c>
      <c r="F70" s="6" t="s">
        <v>37</v>
      </c>
      <c r="H70" s="6">
        <v>150</v>
      </c>
    </row>
    <row r="71" spans="1:9">
      <c r="A71" s="56">
        <f t="shared" si="4"/>
        <v>68</v>
      </c>
      <c r="B71" s="6">
        <v>215</v>
      </c>
      <c r="C71" s="6" t="s">
        <v>107</v>
      </c>
      <c r="D71" s="6" t="s">
        <v>24</v>
      </c>
      <c r="E71" s="14" t="s">
        <v>113</v>
      </c>
      <c r="F71" s="6" t="s">
        <v>37</v>
      </c>
      <c r="H71" s="6">
        <v>150</v>
      </c>
    </row>
    <row r="72" spans="1:9">
      <c r="A72" s="56">
        <f t="shared" si="4"/>
        <v>69</v>
      </c>
      <c r="B72" s="6">
        <v>215</v>
      </c>
      <c r="C72" s="6" t="s">
        <v>107</v>
      </c>
      <c r="D72" s="6" t="s">
        <v>24</v>
      </c>
      <c r="E72" s="14" t="s">
        <v>114</v>
      </c>
      <c r="F72" s="6" t="s">
        <v>37</v>
      </c>
      <c r="H72" s="6">
        <v>300</v>
      </c>
    </row>
    <row r="73" spans="1:9">
      <c r="A73" s="56">
        <f t="shared" si="4"/>
        <v>70</v>
      </c>
      <c r="B73" s="6">
        <v>215</v>
      </c>
      <c r="C73" s="6" t="s">
        <v>107</v>
      </c>
      <c r="D73" s="6" t="s">
        <v>24</v>
      </c>
      <c r="E73" s="14" t="s">
        <v>115</v>
      </c>
      <c r="F73" s="6" t="s">
        <v>37</v>
      </c>
      <c r="H73" s="6">
        <v>200</v>
      </c>
    </row>
    <row r="74" spans="1:9">
      <c r="A74" s="56">
        <f t="shared" si="4"/>
        <v>71</v>
      </c>
      <c r="B74" s="6">
        <v>215</v>
      </c>
      <c r="C74" s="6" t="s">
        <v>107</v>
      </c>
      <c r="D74" s="6" t="s">
        <v>24</v>
      </c>
      <c r="E74" s="14" t="s">
        <v>116</v>
      </c>
      <c r="F74" s="6" t="s">
        <v>37</v>
      </c>
      <c r="H74" s="6">
        <v>450</v>
      </c>
    </row>
    <row r="75" spans="1:9">
      <c r="A75" s="56">
        <f t="shared" si="4"/>
        <v>72</v>
      </c>
      <c r="B75" s="6">
        <v>215</v>
      </c>
      <c r="C75" s="6">
        <v>1352</v>
      </c>
      <c r="D75" s="6" t="s">
        <v>24</v>
      </c>
      <c r="E75" s="14" t="s">
        <v>117</v>
      </c>
      <c r="F75" s="6" t="s">
        <v>37</v>
      </c>
      <c r="H75" s="6">
        <v>1800</v>
      </c>
    </row>
    <row r="76" spans="1:9">
      <c r="A76" s="56">
        <f t="shared" si="4"/>
        <v>73</v>
      </c>
      <c r="B76" s="6">
        <v>215</v>
      </c>
      <c r="C76" s="6">
        <v>1352</v>
      </c>
      <c r="D76" s="6" t="s">
        <v>24</v>
      </c>
      <c r="E76" s="14" t="s">
        <v>118</v>
      </c>
      <c r="F76" s="7"/>
      <c r="G76" s="6" t="s">
        <v>119</v>
      </c>
      <c r="H76" s="6">
        <v>750</v>
      </c>
    </row>
    <row r="77" spans="1:9">
      <c r="A77" s="56">
        <f t="shared" si="4"/>
        <v>74</v>
      </c>
      <c r="B77" s="6">
        <v>215</v>
      </c>
      <c r="C77" s="6">
        <v>1352</v>
      </c>
      <c r="D77" s="6" t="s">
        <v>24</v>
      </c>
      <c r="E77" s="14" t="s">
        <v>120</v>
      </c>
      <c r="F77" s="6" t="s">
        <v>37</v>
      </c>
      <c r="H77" s="6">
        <v>825</v>
      </c>
    </row>
    <row r="78" spans="1:9">
      <c r="A78" s="56">
        <f t="shared" si="4"/>
        <v>75</v>
      </c>
      <c r="B78" s="6">
        <v>215</v>
      </c>
      <c r="C78" s="6">
        <v>1352</v>
      </c>
      <c r="D78" s="6" t="s">
        <v>24</v>
      </c>
      <c r="E78" s="14" t="s">
        <v>121</v>
      </c>
      <c r="F78" s="6" t="s">
        <v>37</v>
      </c>
      <c r="H78" s="6">
        <v>3000</v>
      </c>
    </row>
    <row r="79" spans="1:9">
      <c r="A79" s="56">
        <f t="shared" si="4"/>
        <v>76</v>
      </c>
      <c r="B79" s="6">
        <v>215</v>
      </c>
      <c r="C79" s="6">
        <v>1353</v>
      </c>
      <c r="D79" s="6" t="s">
        <v>24</v>
      </c>
      <c r="E79" s="14" t="s">
        <v>122</v>
      </c>
      <c r="F79" s="6" t="s">
        <v>37</v>
      </c>
      <c r="H79" s="6">
        <v>300</v>
      </c>
    </row>
    <row r="80" spans="1:9">
      <c r="A80" s="56">
        <f t="shared" si="4"/>
        <v>77</v>
      </c>
      <c r="B80" s="6">
        <v>215</v>
      </c>
      <c r="C80" s="6">
        <v>1353</v>
      </c>
      <c r="D80" s="6" t="s">
        <v>24</v>
      </c>
      <c r="E80" s="14" t="s">
        <v>81</v>
      </c>
      <c r="F80" s="6" t="s">
        <v>37</v>
      </c>
      <c r="H80" s="6">
        <v>1500</v>
      </c>
    </row>
    <row r="81" spans="1:9">
      <c r="A81" s="56">
        <f t="shared" si="4"/>
        <v>78</v>
      </c>
      <c r="B81" s="6">
        <v>215</v>
      </c>
      <c r="C81" s="6">
        <v>1353</v>
      </c>
      <c r="D81" s="6" t="s">
        <v>24</v>
      </c>
      <c r="E81" s="14" t="s">
        <v>123</v>
      </c>
      <c r="F81" s="6" t="s">
        <v>37</v>
      </c>
      <c r="H81" s="6">
        <v>300</v>
      </c>
    </row>
    <row r="82" spans="1:9" ht="25">
      <c r="A82" s="56">
        <f t="shared" si="4"/>
        <v>79</v>
      </c>
      <c r="B82" s="6">
        <v>215</v>
      </c>
      <c r="C82" s="6">
        <v>1353</v>
      </c>
      <c r="D82" s="6" t="s">
        <v>24</v>
      </c>
      <c r="E82" s="13" t="s">
        <v>124</v>
      </c>
      <c r="F82" s="20" t="s">
        <v>37</v>
      </c>
      <c r="G82" s="20"/>
      <c r="H82" s="20">
        <v>750</v>
      </c>
    </row>
    <row r="83" spans="1:9">
      <c r="A83" s="56">
        <f t="shared" si="4"/>
        <v>80</v>
      </c>
      <c r="B83" s="6">
        <v>215</v>
      </c>
      <c r="C83" s="6">
        <v>1353</v>
      </c>
      <c r="D83" s="6" t="s">
        <v>24</v>
      </c>
      <c r="E83" s="14" t="s">
        <v>125</v>
      </c>
      <c r="F83" s="6" t="s">
        <v>37</v>
      </c>
      <c r="H83" s="6">
        <v>450</v>
      </c>
    </row>
    <row r="84" spans="1:9">
      <c r="E84" s="14"/>
    </row>
    <row r="85" spans="1:9" ht="13">
      <c r="B85" s="5"/>
      <c r="C85" s="36" t="s">
        <v>126</v>
      </c>
    </row>
    <row r="86" spans="1:9">
      <c r="A86" s="56">
        <f>A83+1</f>
        <v>81</v>
      </c>
      <c r="B86" s="6">
        <v>210</v>
      </c>
      <c r="C86" s="6">
        <v>1301</v>
      </c>
      <c r="D86" s="6" t="s">
        <v>48</v>
      </c>
      <c r="E86" s="14" t="s">
        <v>127</v>
      </c>
      <c r="F86" s="6" t="s">
        <v>56</v>
      </c>
      <c r="G86" s="6" t="s">
        <v>27</v>
      </c>
      <c r="I86" s="6">
        <v>60</v>
      </c>
    </row>
    <row r="87" spans="1:9">
      <c r="A87" s="56">
        <f t="shared" si="4"/>
        <v>82</v>
      </c>
      <c r="B87" s="17">
        <v>210</v>
      </c>
      <c r="C87" s="17">
        <v>1301</v>
      </c>
      <c r="D87" s="17" t="s">
        <v>50</v>
      </c>
      <c r="E87" s="22" t="s">
        <v>127</v>
      </c>
      <c r="F87" s="6" t="s">
        <v>56</v>
      </c>
      <c r="G87" s="17" t="s">
        <v>27</v>
      </c>
      <c r="H87" s="17"/>
      <c r="I87" s="17">
        <v>72</v>
      </c>
    </row>
    <row r="88" spans="1:9">
      <c r="A88" s="56">
        <f t="shared" si="4"/>
        <v>83</v>
      </c>
      <c r="B88" s="6">
        <v>210</v>
      </c>
      <c r="C88" s="6">
        <v>1300</v>
      </c>
      <c r="D88" s="6" t="s">
        <v>50</v>
      </c>
      <c r="E88" s="14" t="s">
        <v>128</v>
      </c>
      <c r="F88" s="6" t="s">
        <v>56</v>
      </c>
      <c r="G88" s="6" t="s">
        <v>27</v>
      </c>
      <c r="H88" s="18"/>
      <c r="I88" s="6">
        <v>150</v>
      </c>
    </row>
    <row r="89" spans="1:9">
      <c r="A89" s="56">
        <f t="shared" si="4"/>
        <v>84</v>
      </c>
      <c r="B89" s="6">
        <v>215</v>
      </c>
      <c r="C89" s="6">
        <v>1350</v>
      </c>
      <c r="D89" s="6" t="s">
        <v>24</v>
      </c>
      <c r="E89" s="14" t="s">
        <v>36</v>
      </c>
      <c r="F89" s="6" t="s">
        <v>24</v>
      </c>
      <c r="G89" s="6" t="s">
        <v>27</v>
      </c>
      <c r="H89" s="53">
        <v>0.2</v>
      </c>
    </row>
    <row r="90" spans="1:9">
      <c r="A90" s="56">
        <f t="shared" si="4"/>
        <v>85</v>
      </c>
      <c r="B90" s="6">
        <v>215</v>
      </c>
      <c r="C90" s="6">
        <v>1350</v>
      </c>
      <c r="D90" s="6" t="s">
        <v>24</v>
      </c>
      <c r="E90" s="14" t="s">
        <v>129</v>
      </c>
      <c r="F90" s="6" t="s">
        <v>37</v>
      </c>
      <c r="H90" s="6">
        <v>75</v>
      </c>
    </row>
    <row r="91" spans="1:9">
      <c r="A91" s="56">
        <f t="shared" si="4"/>
        <v>86</v>
      </c>
      <c r="B91" s="6">
        <v>215</v>
      </c>
      <c r="C91" s="6" t="s">
        <v>107</v>
      </c>
      <c r="D91" s="6" t="s">
        <v>24</v>
      </c>
      <c r="E91" s="14" t="s">
        <v>130</v>
      </c>
      <c r="H91" s="6">
        <v>150</v>
      </c>
    </row>
    <row r="92" spans="1:9">
      <c r="A92" s="56">
        <f t="shared" si="4"/>
        <v>87</v>
      </c>
      <c r="B92" s="6">
        <v>215</v>
      </c>
      <c r="C92" s="6" t="s">
        <v>107</v>
      </c>
      <c r="D92" s="6" t="s">
        <v>24</v>
      </c>
      <c r="E92" s="14" t="s">
        <v>111</v>
      </c>
      <c r="G92" s="6" t="s">
        <v>27</v>
      </c>
      <c r="H92" s="18"/>
      <c r="I92" s="6">
        <v>45</v>
      </c>
    </row>
    <row r="93" spans="1:9">
      <c r="A93" s="56">
        <f t="shared" si="4"/>
        <v>88</v>
      </c>
      <c r="B93" s="6">
        <v>215</v>
      </c>
      <c r="C93" s="6" t="s">
        <v>107</v>
      </c>
      <c r="D93" s="6" t="s">
        <v>24</v>
      </c>
      <c r="E93" s="14" t="s">
        <v>131</v>
      </c>
      <c r="G93" s="6" t="s">
        <v>132</v>
      </c>
      <c r="H93" s="6">
        <v>300</v>
      </c>
    </row>
    <row r="94" spans="1:9">
      <c r="A94" s="56">
        <f t="shared" si="4"/>
        <v>89</v>
      </c>
      <c r="B94" s="6">
        <v>215</v>
      </c>
      <c r="C94" s="6" t="s">
        <v>107</v>
      </c>
      <c r="D94" s="6" t="s">
        <v>24</v>
      </c>
      <c r="E94" s="14" t="s">
        <v>133</v>
      </c>
      <c r="G94" s="6" t="s">
        <v>132</v>
      </c>
      <c r="H94" s="6">
        <v>450</v>
      </c>
    </row>
    <row r="95" spans="1:9">
      <c r="A95" s="56">
        <f t="shared" si="4"/>
        <v>90</v>
      </c>
      <c r="B95" s="6">
        <v>215</v>
      </c>
      <c r="C95" s="6" t="s">
        <v>107</v>
      </c>
      <c r="D95" s="6" t="s">
        <v>24</v>
      </c>
      <c r="E95" s="14" t="s">
        <v>134</v>
      </c>
      <c r="G95" s="6" t="s">
        <v>132</v>
      </c>
      <c r="H95" s="6">
        <v>600</v>
      </c>
    </row>
    <row r="96" spans="1:9">
      <c r="A96" s="56">
        <f t="shared" si="4"/>
        <v>91</v>
      </c>
      <c r="B96" s="6">
        <v>215</v>
      </c>
      <c r="C96" s="6" t="s">
        <v>107</v>
      </c>
      <c r="D96" s="6" t="s">
        <v>24</v>
      </c>
      <c r="E96" s="14" t="s">
        <v>135</v>
      </c>
      <c r="F96" s="6" t="s">
        <v>37</v>
      </c>
      <c r="H96" s="6">
        <v>300</v>
      </c>
    </row>
    <row r="97" spans="1:9">
      <c r="A97" s="56">
        <f t="shared" si="4"/>
        <v>92</v>
      </c>
      <c r="B97" s="6">
        <v>215</v>
      </c>
      <c r="C97" s="6" t="s">
        <v>107</v>
      </c>
      <c r="D97" s="6" t="s">
        <v>24</v>
      </c>
      <c r="E97" s="14" t="s">
        <v>136</v>
      </c>
      <c r="F97" s="6" t="s">
        <v>37</v>
      </c>
      <c r="H97" s="6">
        <v>1800</v>
      </c>
      <c r="I97" s="6" t="s">
        <v>137</v>
      </c>
    </row>
    <row r="98" spans="1:9">
      <c r="A98" s="56">
        <f t="shared" si="4"/>
        <v>93</v>
      </c>
      <c r="B98" s="6">
        <v>215</v>
      </c>
      <c r="C98" s="6" t="s">
        <v>107</v>
      </c>
      <c r="D98" s="6" t="s">
        <v>24</v>
      </c>
      <c r="E98" s="14" t="s">
        <v>138</v>
      </c>
      <c r="F98" s="6" t="s">
        <v>37</v>
      </c>
      <c r="H98" s="6">
        <v>300</v>
      </c>
    </row>
    <row r="99" spans="1:9">
      <c r="A99" s="56">
        <f t="shared" si="4"/>
        <v>94</v>
      </c>
      <c r="B99" s="6">
        <v>215</v>
      </c>
      <c r="C99" s="6" t="s">
        <v>107</v>
      </c>
      <c r="D99" s="6" t="s">
        <v>24</v>
      </c>
      <c r="E99" s="14" t="s">
        <v>139</v>
      </c>
      <c r="F99" s="6" t="s">
        <v>37</v>
      </c>
      <c r="H99" s="6">
        <v>450</v>
      </c>
    </row>
    <row r="100" spans="1:9">
      <c r="A100" s="56">
        <f t="shared" si="4"/>
        <v>95</v>
      </c>
      <c r="B100" s="6">
        <v>215</v>
      </c>
      <c r="C100" s="6" t="s">
        <v>107</v>
      </c>
      <c r="D100" s="6" t="s">
        <v>24</v>
      </c>
      <c r="E100" s="14" t="s">
        <v>140</v>
      </c>
      <c r="F100" s="6" t="s">
        <v>37</v>
      </c>
      <c r="H100" s="6">
        <v>150</v>
      </c>
    </row>
    <row r="101" spans="1:9">
      <c r="A101" s="56">
        <f t="shared" si="4"/>
        <v>96</v>
      </c>
      <c r="B101" s="6">
        <v>215</v>
      </c>
      <c r="C101" s="6">
        <v>1352</v>
      </c>
      <c r="D101" s="6" t="s">
        <v>24</v>
      </c>
      <c r="E101" s="14" t="s">
        <v>141</v>
      </c>
      <c r="F101" s="7"/>
      <c r="G101" s="6" t="s">
        <v>119</v>
      </c>
      <c r="H101" s="6">
        <v>1200</v>
      </c>
    </row>
    <row r="102" spans="1:9">
      <c r="A102" s="56">
        <f t="shared" si="4"/>
        <v>97</v>
      </c>
      <c r="B102" s="6">
        <v>215</v>
      </c>
      <c r="C102" s="6">
        <v>1353</v>
      </c>
      <c r="D102" s="6" t="s">
        <v>24</v>
      </c>
      <c r="E102" s="14" t="s">
        <v>142</v>
      </c>
      <c r="F102" s="6" t="s">
        <v>37</v>
      </c>
      <c r="H102" s="6">
        <v>225</v>
      </c>
    </row>
    <row r="103" spans="1:9">
      <c r="A103" s="56">
        <f t="shared" si="4"/>
        <v>98</v>
      </c>
      <c r="B103" s="6">
        <v>215</v>
      </c>
      <c r="C103" s="6">
        <v>1353</v>
      </c>
      <c r="E103" s="14" t="s">
        <v>143</v>
      </c>
      <c r="H103" s="6">
        <v>75</v>
      </c>
    </row>
    <row r="104" spans="1:9">
      <c r="E104" s="14"/>
    </row>
    <row r="105" spans="1:9" ht="13">
      <c r="B105" s="5"/>
      <c r="C105" s="36" t="s">
        <v>144</v>
      </c>
      <c r="E105" s="14"/>
    </row>
    <row r="106" spans="1:9">
      <c r="A106" s="56">
        <f>A103+1</f>
        <v>99</v>
      </c>
      <c r="B106" s="6">
        <v>210</v>
      </c>
      <c r="C106" s="6">
        <v>1300</v>
      </c>
      <c r="D106" s="6" t="s">
        <v>48</v>
      </c>
      <c r="E106" s="14" t="s">
        <v>145</v>
      </c>
      <c r="F106" s="6" t="s">
        <v>56</v>
      </c>
      <c r="G106" s="6" t="s">
        <v>27</v>
      </c>
      <c r="H106" s="18"/>
      <c r="I106" s="6">
        <v>60</v>
      </c>
    </row>
    <row r="107" spans="1:9">
      <c r="A107" s="56">
        <f t="shared" ref="A107:A138" si="5">A106+1</f>
        <v>100</v>
      </c>
      <c r="B107" s="6">
        <v>210</v>
      </c>
      <c r="C107" s="6">
        <v>1300</v>
      </c>
      <c r="D107" s="6" t="s">
        <v>50</v>
      </c>
      <c r="E107" s="14" t="s">
        <v>145</v>
      </c>
      <c r="F107" s="6" t="s">
        <v>56</v>
      </c>
      <c r="G107" s="6" t="s">
        <v>27</v>
      </c>
      <c r="H107" s="18"/>
      <c r="I107" s="6">
        <v>72</v>
      </c>
    </row>
    <row r="108" spans="1:9">
      <c r="A108" s="56">
        <f t="shared" si="5"/>
        <v>101</v>
      </c>
      <c r="B108" s="6">
        <v>210</v>
      </c>
      <c r="C108" s="6">
        <v>1300</v>
      </c>
      <c r="D108" s="6" t="s">
        <v>24</v>
      </c>
      <c r="E108" s="14" t="s">
        <v>146</v>
      </c>
      <c r="F108" s="6">
        <v>20</v>
      </c>
      <c r="G108" s="6" t="s">
        <v>27</v>
      </c>
      <c r="H108" s="6">
        <f>F108*I108</f>
        <v>1200</v>
      </c>
      <c r="I108" s="6">
        <v>60</v>
      </c>
    </row>
    <row r="109" spans="1:9">
      <c r="A109" s="56">
        <f t="shared" si="5"/>
        <v>102</v>
      </c>
      <c r="B109" s="6">
        <v>215</v>
      </c>
      <c r="C109" s="6">
        <v>1350</v>
      </c>
      <c r="E109" s="14" t="s">
        <v>147</v>
      </c>
      <c r="F109" s="6" t="s">
        <v>37</v>
      </c>
      <c r="H109" s="6">
        <v>120</v>
      </c>
      <c r="I109" s="6">
        <v>7.5</v>
      </c>
    </row>
    <row r="110" spans="1:9">
      <c r="A110" s="56">
        <f t="shared" si="5"/>
        <v>103</v>
      </c>
      <c r="B110" s="6">
        <v>210</v>
      </c>
      <c r="C110" s="6">
        <v>1300</v>
      </c>
      <c r="D110" s="6" t="s">
        <v>24</v>
      </c>
      <c r="E110" s="14" t="s">
        <v>148</v>
      </c>
      <c r="F110" s="6">
        <v>25</v>
      </c>
      <c r="G110" s="6" t="s">
        <v>27</v>
      </c>
      <c r="H110" s="6">
        <f>F110*I110</f>
        <v>1500</v>
      </c>
      <c r="I110" s="6">
        <v>60</v>
      </c>
    </row>
    <row r="111" spans="1:9">
      <c r="A111" s="56">
        <f t="shared" si="5"/>
        <v>104</v>
      </c>
      <c r="B111" s="6">
        <v>215</v>
      </c>
      <c r="C111" s="6">
        <v>1350</v>
      </c>
      <c r="E111" s="14" t="s">
        <v>149</v>
      </c>
      <c r="F111" s="6" t="s">
        <v>37</v>
      </c>
      <c r="H111" s="6">
        <v>240</v>
      </c>
      <c r="I111" s="6">
        <v>12</v>
      </c>
    </row>
    <row r="112" spans="1:9">
      <c r="A112" s="56">
        <f t="shared" si="5"/>
        <v>105</v>
      </c>
      <c r="B112" s="6">
        <v>210</v>
      </c>
      <c r="C112" s="6">
        <v>1300</v>
      </c>
      <c r="D112" s="6" t="s">
        <v>48</v>
      </c>
      <c r="E112" s="14" t="s">
        <v>150</v>
      </c>
      <c r="F112" s="6" t="s">
        <v>56</v>
      </c>
      <c r="G112" s="6" t="s">
        <v>27</v>
      </c>
      <c r="H112" s="18"/>
      <c r="I112" s="6">
        <v>60</v>
      </c>
    </row>
    <row r="113" spans="1:9">
      <c r="A113" s="56">
        <f t="shared" si="5"/>
        <v>106</v>
      </c>
      <c r="B113" s="6">
        <v>210</v>
      </c>
      <c r="C113" s="6">
        <v>1300</v>
      </c>
      <c r="D113" s="6" t="s">
        <v>50</v>
      </c>
      <c r="E113" s="14" t="s">
        <v>150</v>
      </c>
      <c r="F113" s="6" t="s">
        <v>56</v>
      </c>
      <c r="G113" s="6" t="s">
        <v>27</v>
      </c>
      <c r="H113" s="18"/>
      <c r="I113" s="6">
        <v>72</v>
      </c>
    </row>
    <row r="114" spans="1:9">
      <c r="A114" s="56">
        <f t="shared" si="5"/>
        <v>107</v>
      </c>
      <c r="B114" s="6">
        <v>215</v>
      </c>
      <c r="C114" s="6">
        <v>1350</v>
      </c>
      <c r="D114" s="6" t="s">
        <v>24</v>
      </c>
      <c r="E114" s="14" t="s">
        <v>151</v>
      </c>
      <c r="F114" s="6" t="s">
        <v>56</v>
      </c>
      <c r="G114" s="6" t="s">
        <v>27</v>
      </c>
      <c r="H114" s="18"/>
      <c r="I114" s="6">
        <v>9</v>
      </c>
    </row>
    <row r="115" spans="1:9">
      <c r="A115" s="56">
        <f t="shared" si="5"/>
        <v>108</v>
      </c>
      <c r="B115" s="6">
        <v>210</v>
      </c>
      <c r="C115" s="6">
        <v>1300</v>
      </c>
      <c r="D115" s="6" t="s">
        <v>24</v>
      </c>
      <c r="E115" s="14" t="s">
        <v>152</v>
      </c>
      <c r="F115" s="6">
        <v>20</v>
      </c>
      <c r="G115" s="6" t="s">
        <v>27</v>
      </c>
      <c r="H115" s="6">
        <f>F115*I115</f>
        <v>900</v>
      </c>
      <c r="I115" s="6">
        <v>45</v>
      </c>
    </row>
    <row r="116" spans="1:9">
      <c r="A116" s="56">
        <f t="shared" si="5"/>
        <v>109</v>
      </c>
      <c r="B116" s="6">
        <v>210</v>
      </c>
      <c r="C116" s="6">
        <v>1300</v>
      </c>
      <c r="D116" s="6" t="s">
        <v>24</v>
      </c>
      <c r="E116" s="14" t="s">
        <v>150</v>
      </c>
      <c r="F116" s="6">
        <v>24</v>
      </c>
      <c r="G116" s="6" t="s">
        <v>27</v>
      </c>
      <c r="H116" s="6">
        <f>F116*I116</f>
        <v>1728</v>
      </c>
      <c r="I116" s="6">
        <v>72</v>
      </c>
    </row>
    <row r="117" spans="1:9">
      <c r="A117" s="56">
        <f t="shared" si="5"/>
        <v>110</v>
      </c>
      <c r="B117" s="6">
        <v>215</v>
      </c>
      <c r="C117" s="6">
        <v>1350</v>
      </c>
      <c r="D117" s="6" t="s">
        <v>24</v>
      </c>
      <c r="E117" s="14" t="s">
        <v>153</v>
      </c>
      <c r="F117" s="6" t="s">
        <v>37</v>
      </c>
      <c r="H117" s="6">
        <v>160</v>
      </c>
      <c r="I117" s="6">
        <v>7</v>
      </c>
    </row>
    <row r="118" spans="1:9">
      <c r="A118" s="56">
        <f t="shared" si="5"/>
        <v>111</v>
      </c>
      <c r="B118" s="6">
        <v>210</v>
      </c>
      <c r="C118" s="6">
        <v>1300</v>
      </c>
      <c r="D118" s="6" t="s">
        <v>24</v>
      </c>
      <c r="E118" s="14" t="s">
        <v>154</v>
      </c>
      <c r="F118" s="6">
        <v>20</v>
      </c>
      <c r="G118" s="6" t="s">
        <v>27</v>
      </c>
      <c r="H118" s="6">
        <f>F118*I118</f>
        <v>800</v>
      </c>
      <c r="I118" s="6">
        <v>40</v>
      </c>
    </row>
    <row r="119" spans="1:9">
      <c r="A119" s="56">
        <f t="shared" si="5"/>
        <v>112</v>
      </c>
      <c r="B119" s="6">
        <v>215</v>
      </c>
      <c r="C119" s="6" t="s">
        <v>107</v>
      </c>
      <c r="D119" s="6" t="s">
        <v>24</v>
      </c>
      <c r="E119" s="14" t="s">
        <v>155</v>
      </c>
      <c r="F119" s="6" t="s">
        <v>37</v>
      </c>
      <c r="H119" s="6">
        <v>120</v>
      </c>
      <c r="I119" s="6">
        <v>7.5</v>
      </c>
    </row>
    <row r="120" spans="1:9">
      <c r="A120" s="56">
        <f t="shared" si="5"/>
        <v>113</v>
      </c>
      <c r="B120" s="6">
        <v>210</v>
      </c>
      <c r="C120" s="6">
        <v>1300</v>
      </c>
      <c r="D120" s="6" t="s">
        <v>24</v>
      </c>
      <c r="E120" s="14" t="s">
        <v>156</v>
      </c>
      <c r="F120" s="6">
        <v>25</v>
      </c>
      <c r="G120" s="6" t="s">
        <v>27</v>
      </c>
      <c r="H120" s="6">
        <f>F120*I120</f>
        <v>900</v>
      </c>
      <c r="I120" s="6">
        <v>36</v>
      </c>
    </row>
    <row r="121" spans="1:9">
      <c r="A121" s="56">
        <f t="shared" si="5"/>
        <v>114</v>
      </c>
      <c r="B121" s="6">
        <v>210</v>
      </c>
      <c r="C121" s="6" t="s">
        <v>77</v>
      </c>
      <c r="D121" s="6" t="s">
        <v>24</v>
      </c>
      <c r="E121" s="14" t="s">
        <v>157</v>
      </c>
      <c r="F121" s="6">
        <v>20</v>
      </c>
      <c r="G121" s="6" t="s">
        <v>27</v>
      </c>
      <c r="H121" s="6">
        <f>F121*I121</f>
        <v>440</v>
      </c>
      <c r="I121" s="6">
        <v>22</v>
      </c>
    </row>
    <row r="122" spans="1:9">
      <c r="A122" s="56">
        <f t="shared" si="5"/>
        <v>115</v>
      </c>
      <c r="B122" s="6">
        <v>210</v>
      </c>
      <c r="C122" s="6" t="s">
        <v>77</v>
      </c>
      <c r="D122" s="6" t="s">
        <v>24</v>
      </c>
      <c r="E122" s="14" t="s">
        <v>158</v>
      </c>
      <c r="F122" s="6" t="s">
        <v>37</v>
      </c>
      <c r="H122" s="6">
        <v>450</v>
      </c>
    </row>
    <row r="123" spans="1:9">
      <c r="A123" s="56">
        <f t="shared" si="5"/>
        <v>116</v>
      </c>
      <c r="B123" s="6">
        <v>210</v>
      </c>
      <c r="C123" s="6" t="s">
        <v>77</v>
      </c>
      <c r="D123" s="6" t="s">
        <v>24</v>
      </c>
      <c r="E123" s="14" t="s">
        <v>159</v>
      </c>
      <c r="F123" s="6" t="s">
        <v>56</v>
      </c>
      <c r="G123" s="6" t="s">
        <v>27</v>
      </c>
      <c r="H123" s="18"/>
      <c r="I123" s="6">
        <v>22</v>
      </c>
    </row>
    <row r="124" spans="1:9">
      <c r="A124" s="56">
        <f t="shared" si="5"/>
        <v>117</v>
      </c>
      <c r="B124" s="6">
        <v>210</v>
      </c>
      <c r="C124" s="6" t="s">
        <v>77</v>
      </c>
      <c r="D124" s="6" t="s">
        <v>24</v>
      </c>
      <c r="E124" s="14" t="s">
        <v>160</v>
      </c>
      <c r="F124" s="6" t="s">
        <v>37</v>
      </c>
      <c r="H124" s="6">
        <v>1500</v>
      </c>
    </row>
    <row r="125" spans="1:9">
      <c r="A125" s="56">
        <f t="shared" si="5"/>
        <v>118</v>
      </c>
      <c r="B125" s="6">
        <v>215</v>
      </c>
      <c r="C125" s="6" t="s">
        <v>94</v>
      </c>
      <c r="D125" s="6" t="s">
        <v>24</v>
      </c>
      <c r="E125" s="14" t="s">
        <v>161</v>
      </c>
      <c r="F125" s="6" t="s">
        <v>37</v>
      </c>
      <c r="H125" s="6">
        <v>600</v>
      </c>
    </row>
    <row r="126" spans="1:9">
      <c r="A126" s="56">
        <f t="shared" si="5"/>
        <v>119</v>
      </c>
      <c r="B126" s="6">
        <v>215</v>
      </c>
      <c r="C126" s="6" t="s">
        <v>94</v>
      </c>
      <c r="D126" s="6" t="s">
        <v>24</v>
      </c>
      <c r="E126" s="14" t="s">
        <v>162</v>
      </c>
      <c r="F126" s="6" t="s">
        <v>37</v>
      </c>
      <c r="H126" s="6">
        <v>125</v>
      </c>
    </row>
    <row r="127" spans="1:9">
      <c r="A127" s="56">
        <f t="shared" si="5"/>
        <v>120</v>
      </c>
      <c r="B127" s="6">
        <v>210</v>
      </c>
      <c r="C127" s="6" t="s">
        <v>77</v>
      </c>
      <c r="D127" s="6" t="s">
        <v>24</v>
      </c>
      <c r="E127" s="14" t="s">
        <v>163</v>
      </c>
      <c r="F127" s="6" t="s">
        <v>37</v>
      </c>
      <c r="H127" s="6">
        <v>425</v>
      </c>
    </row>
    <row r="128" spans="1:9">
      <c r="A128" s="56">
        <f t="shared" si="5"/>
        <v>121</v>
      </c>
      <c r="B128" s="6">
        <v>215</v>
      </c>
      <c r="C128" s="6" t="s">
        <v>94</v>
      </c>
      <c r="D128" s="6" t="s">
        <v>24</v>
      </c>
      <c r="E128" s="14" t="s">
        <v>143</v>
      </c>
      <c r="F128" s="6" t="s">
        <v>37</v>
      </c>
      <c r="H128" s="6">
        <v>225</v>
      </c>
    </row>
    <row r="129" spans="1:9">
      <c r="A129" s="56">
        <f t="shared" si="5"/>
        <v>122</v>
      </c>
      <c r="B129" s="6">
        <v>215</v>
      </c>
      <c r="C129" s="6" t="s">
        <v>94</v>
      </c>
      <c r="D129" s="6" t="s">
        <v>24</v>
      </c>
      <c r="E129" s="14" t="s">
        <v>164</v>
      </c>
      <c r="F129" s="6" t="s">
        <v>37</v>
      </c>
      <c r="H129" s="6">
        <v>450</v>
      </c>
    </row>
    <row r="130" spans="1:9">
      <c r="A130" s="56">
        <f t="shared" si="5"/>
        <v>123</v>
      </c>
      <c r="B130" s="6">
        <v>215</v>
      </c>
      <c r="C130" s="6">
        <v>1353</v>
      </c>
      <c r="D130" s="6" t="s">
        <v>24</v>
      </c>
      <c r="E130" s="14" t="s">
        <v>165</v>
      </c>
      <c r="F130" s="14" t="s">
        <v>119</v>
      </c>
      <c r="H130" s="6">
        <v>450</v>
      </c>
      <c r="I130" s="18"/>
    </row>
    <row r="131" spans="1:9">
      <c r="A131" s="56">
        <f t="shared" si="5"/>
        <v>124</v>
      </c>
      <c r="B131" s="6">
        <v>215</v>
      </c>
      <c r="C131" s="6" t="s">
        <v>94</v>
      </c>
      <c r="D131" s="6" t="s">
        <v>24</v>
      </c>
      <c r="E131" s="14" t="s">
        <v>166</v>
      </c>
      <c r="F131" s="14" t="s">
        <v>119</v>
      </c>
      <c r="H131" s="49">
        <v>0.1</v>
      </c>
    </row>
    <row r="133" spans="1:9" ht="13">
      <c r="B133" s="5"/>
      <c r="C133" s="36" t="s">
        <v>167</v>
      </c>
    </row>
    <row r="134" spans="1:9">
      <c r="A134" s="56">
        <f>A131+1</f>
        <v>125</v>
      </c>
      <c r="B134" s="6">
        <v>210</v>
      </c>
      <c r="C134" s="6">
        <v>1300</v>
      </c>
      <c r="D134" s="6" t="s">
        <v>24</v>
      </c>
      <c r="E134" s="14" t="s">
        <v>168</v>
      </c>
      <c r="F134" s="6" t="s">
        <v>56</v>
      </c>
      <c r="G134" s="6" t="s">
        <v>27</v>
      </c>
      <c r="H134" s="18"/>
      <c r="I134" s="6">
        <v>40</v>
      </c>
    </row>
    <row r="135" spans="1:9" ht="12.65" customHeight="1">
      <c r="A135" s="56">
        <f t="shared" si="5"/>
        <v>126</v>
      </c>
      <c r="B135" s="20">
        <v>210</v>
      </c>
      <c r="C135" s="20">
        <v>1300</v>
      </c>
      <c r="D135" s="20" t="s">
        <v>24</v>
      </c>
      <c r="E135" s="13" t="s">
        <v>169</v>
      </c>
      <c r="F135" s="20" t="s">
        <v>56</v>
      </c>
      <c r="G135" s="20" t="s">
        <v>27</v>
      </c>
      <c r="H135" s="21"/>
      <c r="I135" s="20">
        <v>60</v>
      </c>
    </row>
    <row r="136" spans="1:9">
      <c r="A136" s="56">
        <f t="shared" si="5"/>
        <v>127</v>
      </c>
      <c r="B136" s="6">
        <v>210</v>
      </c>
      <c r="C136" s="6">
        <v>1301</v>
      </c>
      <c r="D136" s="6" t="s">
        <v>24</v>
      </c>
      <c r="E136" s="14" t="s">
        <v>170</v>
      </c>
      <c r="F136" s="6" t="s">
        <v>37</v>
      </c>
      <c r="H136" s="6">
        <v>120</v>
      </c>
      <c r="I136" s="18"/>
    </row>
    <row r="137" spans="1:9" ht="12.65" customHeight="1">
      <c r="A137" s="56">
        <f t="shared" si="5"/>
        <v>128</v>
      </c>
      <c r="B137" s="20">
        <v>210</v>
      </c>
      <c r="C137" s="20" t="s">
        <v>171</v>
      </c>
      <c r="D137" s="20" t="s">
        <v>172</v>
      </c>
      <c r="E137" s="13" t="s">
        <v>173</v>
      </c>
      <c r="F137" s="20">
        <v>30</v>
      </c>
      <c r="G137" s="20" t="s">
        <v>27</v>
      </c>
      <c r="H137" s="20">
        <v>720</v>
      </c>
      <c r="I137" s="20">
        <v>40</v>
      </c>
    </row>
    <row r="138" spans="1:9">
      <c r="A138" s="56">
        <f t="shared" si="5"/>
        <v>129</v>
      </c>
      <c r="B138" s="6">
        <v>210</v>
      </c>
      <c r="C138" s="6" t="s">
        <v>174</v>
      </c>
      <c r="D138" s="6" t="s">
        <v>24</v>
      </c>
      <c r="E138" s="14" t="s">
        <v>175</v>
      </c>
      <c r="F138" s="6" t="s">
        <v>56</v>
      </c>
      <c r="G138" s="6" t="s">
        <v>27</v>
      </c>
      <c r="H138" s="18"/>
      <c r="I138" s="6">
        <v>20</v>
      </c>
    </row>
    <row r="140" spans="1:9" ht="13">
      <c r="B140" s="7"/>
      <c r="C140" s="36" t="s">
        <v>176</v>
      </c>
    </row>
    <row r="141" spans="1:9" ht="39.75" customHeight="1">
      <c r="A141" s="56">
        <f>A138+1</f>
        <v>130</v>
      </c>
      <c r="B141" s="6">
        <v>210</v>
      </c>
      <c r="C141" s="6">
        <v>1300</v>
      </c>
      <c r="D141" s="6" t="s">
        <v>48</v>
      </c>
      <c r="E141" s="22" t="s">
        <v>177</v>
      </c>
      <c r="F141" s="20" t="s">
        <v>56</v>
      </c>
      <c r="G141" s="20" t="s">
        <v>27</v>
      </c>
      <c r="H141" s="21"/>
      <c r="I141" s="20">
        <v>50</v>
      </c>
    </row>
    <row r="142" spans="1:9">
      <c r="A142" s="56">
        <f>A141+1</f>
        <v>131</v>
      </c>
      <c r="B142" s="6">
        <v>215</v>
      </c>
      <c r="C142" s="6">
        <v>1350</v>
      </c>
      <c r="D142" s="6" t="s">
        <v>48</v>
      </c>
      <c r="E142" s="14" t="s">
        <v>178</v>
      </c>
      <c r="F142" s="18"/>
      <c r="G142" s="6" t="s">
        <v>27</v>
      </c>
      <c r="H142" s="18"/>
      <c r="I142" s="6">
        <v>12</v>
      </c>
    </row>
    <row r="143" spans="1:9">
      <c r="A143" s="56">
        <f t="shared" ref="A143:A149" si="6">A142+1</f>
        <v>132</v>
      </c>
      <c r="B143" s="6">
        <v>210</v>
      </c>
      <c r="C143" s="6">
        <v>1300</v>
      </c>
      <c r="D143" s="6" t="s">
        <v>48</v>
      </c>
      <c r="E143" s="14" t="s">
        <v>179</v>
      </c>
      <c r="F143" s="6" t="s">
        <v>56</v>
      </c>
      <c r="G143" s="6" t="s">
        <v>27</v>
      </c>
      <c r="H143" s="18"/>
      <c r="I143" s="6">
        <v>75</v>
      </c>
    </row>
    <row r="144" spans="1:9">
      <c r="A144" s="56">
        <f t="shared" si="6"/>
        <v>133</v>
      </c>
      <c r="B144" s="6">
        <v>215</v>
      </c>
      <c r="C144" s="6">
        <v>1350</v>
      </c>
      <c r="D144" s="6" t="s">
        <v>48</v>
      </c>
      <c r="E144" s="14" t="s">
        <v>180</v>
      </c>
      <c r="G144" s="6" t="s">
        <v>27</v>
      </c>
      <c r="H144" s="18"/>
      <c r="I144" s="6">
        <v>16</v>
      </c>
    </row>
    <row r="145" spans="1:9">
      <c r="A145" s="56">
        <f t="shared" si="6"/>
        <v>134</v>
      </c>
      <c r="B145" s="6">
        <v>210</v>
      </c>
      <c r="C145" s="6">
        <v>1300</v>
      </c>
      <c r="D145" s="6" t="s">
        <v>48</v>
      </c>
      <c r="E145" s="13" t="s">
        <v>181</v>
      </c>
      <c r="F145" s="6" t="s">
        <v>56</v>
      </c>
      <c r="G145" s="6" t="s">
        <v>27</v>
      </c>
      <c r="H145" s="18"/>
      <c r="I145" s="6">
        <v>75</v>
      </c>
    </row>
    <row r="146" spans="1:9" ht="12.65" customHeight="1">
      <c r="A146" s="56">
        <f t="shared" si="6"/>
        <v>135</v>
      </c>
      <c r="B146" s="20">
        <v>215</v>
      </c>
      <c r="C146" s="20">
        <v>1350</v>
      </c>
      <c r="D146" s="20" t="s">
        <v>48</v>
      </c>
      <c r="E146" s="13" t="s">
        <v>182</v>
      </c>
      <c r="F146" s="20">
        <v>30</v>
      </c>
      <c r="G146" s="20" t="s">
        <v>183</v>
      </c>
      <c r="H146" s="20">
        <v>900</v>
      </c>
      <c r="I146" s="20">
        <v>30</v>
      </c>
    </row>
    <row r="147" spans="1:9" ht="39.75" customHeight="1">
      <c r="A147" s="56">
        <f t="shared" si="6"/>
        <v>136</v>
      </c>
      <c r="B147" s="6">
        <v>210</v>
      </c>
      <c r="C147" s="6">
        <v>1300</v>
      </c>
      <c r="D147" s="6" t="s">
        <v>48</v>
      </c>
      <c r="E147" s="22" t="s">
        <v>184</v>
      </c>
      <c r="F147" s="20">
        <v>30</v>
      </c>
      <c r="G147" s="20" t="s">
        <v>185</v>
      </c>
      <c r="H147" s="54">
        <v>1800</v>
      </c>
      <c r="I147" s="20">
        <v>60</v>
      </c>
    </row>
    <row r="148" spans="1:9">
      <c r="A148" s="56">
        <f t="shared" si="6"/>
        <v>137</v>
      </c>
      <c r="B148" s="20">
        <v>215</v>
      </c>
      <c r="C148" s="20">
        <v>1350</v>
      </c>
      <c r="D148" s="20" t="s">
        <v>48</v>
      </c>
      <c r="E148" s="13" t="s">
        <v>186</v>
      </c>
      <c r="F148" s="18"/>
      <c r="G148" s="6" t="s">
        <v>185</v>
      </c>
      <c r="H148" s="19">
        <v>240</v>
      </c>
      <c r="I148" s="6">
        <v>10</v>
      </c>
    </row>
    <row r="149" spans="1:9">
      <c r="A149" s="56">
        <f t="shared" si="6"/>
        <v>138</v>
      </c>
      <c r="B149" s="6" t="s">
        <v>187</v>
      </c>
      <c r="C149" s="6" t="s">
        <v>188</v>
      </c>
      <c r="D149" s="6" t="s">
        <v>50</v>
      </c>
      <c r="E149" s="13" t="s">
        <v>189</v>
      </c>
      <c r="F149" s="18" t="s">
        <v>56</v>
      </c>
      <c r="G149" s="6" t="s">
        <v>27</v>
      </c>
      <c r="I149" s="6">
        <v>150</v>
      </c>
    </row>
    <row r="151" spans="1:9" ht="13">
      <c r="B151" s="5"/>
      <c r="C151" s="36" t="s">
        <v>190</v>
      </c>
    </row>
    <row r="152" spans="1:9">
      <c r="A152" s="56">
        <f>A149+1</f>
        <v>139</v>
      </c>
      <c r="B152" s="6">
        <v>210</v>
      </c>
      <c r="C152" s="6">
        <v>1300</v>
      </c>
      <c r="D152" s="6" t="s">
        <v>172</v>
      </c>
      <c r="E152" s="14" t="s">
        <v>191</v>
      </c>
      <c r="F152" s="6" t="s">
        <v>56</v>
      </c>
      <c r="G152" s="6" t="s">
        <v>27</v>
      </c>
      <c r="H152" s="18"/>
      <c r="I152" s="6">
        <v>40</v>
      </c>
    </row>
    <row r="153" spans="1:9">
      <c r="A153" s="56">
        <f>A152+1</f>
        <v>140</v>
      </c>
      <c r="B153" s="6">
        <v>210</v>
      </c>
      <c r="C153" s="6">
        <v>1300</v>
      </c>
      <c r="D153" s="6" t="s">
        <v>172</v>
      </c>
      <c r="E153" s="14" t="s">
        <v>192</v>
      </c>
      <c r="F153" s="6" t="s">
        <v>56</v>
      </c>
      <c r="G153" s="6" t="s">
        <v>27</v>
      </c>
      <c r="H153" s="18"/>
      <c r="I153" s="6">
        <v>40</v>
      </c>
    </row>
    <row r="154" spans="1:9">
      <c r="A154" s="56">
        <f t="shared" ref="A154:A180" si="7">A153+1</f>
        <v>141</v>
      </c>
      <c r="B154" s="6">
        <v>210</v>
      </c>
      <c r="C154" s="6">
        <v>1300</v>
      </c>
      <c r="D154" s="6" t="s">
        <v>172</v>
      </c>
      <c r="E154" s="14" t="s">
        <v>193</v>
      </c>
      <c r="F154" s="6" t="s">
        <v>56</v>
      </c>
      <c r="G154" s="6" t="s">
        <v>27</v>
      </c>
      <c r="H154" s="18"/>
      <c r="I154" s="6">
        <v>40</v>
      </c>
    </row>
    <row r="155" spans="1:9">
      <c r="A155" s="56">
        <f t="shared" si="7"/>
        <v>142</v>
      </c>
      <c r="B155" s="6">
        <v>210</v>
      </c>
      <c r="C155" s="6">
        <v>1300</v>
      </c>
      <c r="D155" s="6" t="s">
        <v>172</v>
      </c>
      <c r="E155" s="14" t="s">
        <v>194</v>
      </c>
      <c r="F155" s="6" t="s">
        <v>56</v>
      </c>
      <c r="G155" s="6" t="s">
        <v>27</v>
      </c>
      <c r="H155" s="18"/>
      <c r="I155" s="6">
        <v>40</v>
      </c>
    </row>
    <row r="156" spans="1:9">
      <c r="A156" s="56">
        <f t="shared" si="7"/>
        <v>143</v>
      </c>
      <c r="B156" s="6">
        <v>210</v>
      </c>
      <c r="C156" s="6">
        <v>1300</v>
      </c>
      <c r="D156" s="6" t="s">
        <v>172</v>
      </c>
      <c r="E156" s="14" t="s">
        <v>195</v>
      </c>
      <c r="F156" s="6" t="s">
        <v>56</v>
      </c>
      <c r="G156" s="6" t="s">
        <v>27</v>
      </c>
      <c r="H156" s="18"/>
      <c r="I156" s="6">
        <v>30</v>
      </c>
    </row>
    <row r="157" spans="1:9">
      <c r="A157" s="56">
        <f t="shared" si="7"/>
        <v>144</v>
      </c>
      <c r="B157" s="6">
        <v>210</v>
      </c>
      <c r="C157" s="6">
        <v>1300</v>
      </c>
      <c r="D157" s="6" t="s">
        <v>172</v>
      </c>
      <c r="E157" s="14" t="s">
        <v>196</v>
      </c>
      <c r="F157" s="6" t="s">
        <v>56</v>
      </c>
      <c r="G157" s="6" t="s">
        <v>27</v>
      </c>
      <c r="H157" s="18"/>
      <c r="I157" s="6">
        <v>30</v>
      </c>
    </row>
    <row r="158" spans="1:9">
      <c r="A158" s="56">
        <f t="shared" si="7"/>
        <v>145</v>
      </c>
      <c r="B158" s="6">
        <v>210</v>
      </c>
      <c r="C158" s="6">
        <v>1300</v>
      </c>
      <c r="D158" s="6" t="s">
        <v>172</v>
      </c>
      <c r="E158" s="14" t="s">
        <v>197</v>
      </c>
      <c r="F158" s="6" t="s">
        <v>56</v>
      </c>
      <c r="G158" s="6" t="s">
        <v>27</v>
      </c>
      <c r="H158" s="18"/>
      <c r="I158" s="6">
        <v>30</v>
      </c>
    </row>
    <row r="159" spans="1:9">
      <c r="A159" s="56">
        <f t="shared" si="7"/>
        <v>146</v>
      </c>
      <c r="B159" s="6">
        <v>210</v>
      </c>
      <c r="C159" s="6">
        <v>1300</v>
      </c>
      <c r="D159" s="6" t="s">
        <v>172</v>
      </c>
      <c r="E159" s="14" t="s">
        <v>198</v>
      </c>
      <c r="F159" s="6" t="s">
        <v>37</v>
      </c>
      <c r="H159" s="6">
        <v>1500</v>
      </c>
      <c r="I159" s="18"/>
    </row>
    <row r="160" spans="1:9">
      <c r="A160" s="56">
        <f t="shared" si="7"/>
        <v>147</v>
      </c>
      <c r="B160" s="6">
        <v>215</v>
      </c>
      <c r="C160" s="6">
        <v>1350</v>
      </c>
      <c r="D160" s="6" t="s">
        <v>172</v>
      </c>
      <c r="E160" s="14" t="s">
        <v>199</v>
      </c>
      <c r="F160" s="6" t="s">
        <v>37</v>
      </c>
      <c r="H160" s="6">
        <v>300</v>
      </c>
      <c r="I160" s="18"/>
    </row>
    <row r="161" spans="1:9">
      <c r="A161" s="56">
        <f t="shared" si="7"/>
        <v>148</v>
      </c>
      <c r="B161" s="6">
        <v>210</v>
      </c>
      <c r="C161" s="6" t="s">
        <v>77</v>
      </c>
      <c r="D161" s="6" t="s">
        <v>172</v>
      </c>
      <c r="E161" s="14" t="s">
        <v>200</v>
      </c>
      <c r="F161" s="6">
        <v>40</v>
      </c>
      <c r="G161" s="6" t="s">
        <v>27</v>
      </c>
      <c r="H161" s="6">
        <f>F161*I161</f>
        <v>1600</v>
      </c>
      <c r="I161" s="6">
        <v>40</v>
      </c>
    </row>
    <row r="162" spans="1:9">
      <c r="A162" s="56">
        <f t="shared" si="7"/>
        <v>149</v>
      </c>
      <c r="B162" s="6">
        <v>215</v>
      </c>
      <c r="C162" s="6" t="s">
        <v>107</v>
      </c>
      <c r="D162" s="6" t="s">
        <v>172</v>
      </c>
      <c r="E162" s="14" t="s">
        <v>201</v>
      </c>
      <c r="F162" s="6" t="s">
        <v>37</v>
      </c>
      <c r="H162" s="6">
        <v>500</v>
      </c>
      <c r="I162" s="18"/>
    </row>
    <row r="163" spans="1:9">
      <c r="A163" s="56">
        <f t="shared" si="7"/>
        <v>150</v>
      </c>
      <c r="B163" s="6">
        <v>210</v>
      </c>
      <c r="C163" s="6">
        <v>1300</v>
      </c>
      <c r="D163" s="6" t="s">
        <v>172</v>
      </c>
      <c r="E163" s="14" t="s">
        <v>71</v>
      </c>
      <c r="F163" s="6" t="s">
        <v>56</v>
      </c>
      <c r="G163" s="6" t="s">
        <v>27</v>
      </c>
      <c r="H163" s="18"/>
      <c r="I163" s="6">
        <v>72</v>
      </c>
    </row>
    <row r="164" spans="1:9">
      <c r="A164" s="56">
        <f t="shared" si="7"/>
        <v>151</v>
      </c>
      <c r="B164" s="6">
        <v>210</v>
      </c>
      <c r="C164" s="6">
        <v>1300</v>
      </c>
      <c r="D164" s="6" t="s">
        <v>172</v>
      </c>
      <c r="E164" s="14" t="s">
        <v>202</v>
      </c>
      <c r="F164" s="6" t="s">
        <v>56</v>
      </c>
      <c r="G164" s="6" t="s">
        <v>27</v>
      </c>
      <c r="H164" s="18"/>
      <c r="I164" s="6">
        <v>90</v>
      </c>
    </row>
    <row r="165" spans="1:9">
      <c r="A165" s="56">
        <f t="shared" si="7"/>
        <v>152</v>
      </c>
      <c r="B165" s="6">
        <v>210</v>
      </c>
      <c r="C165" s="6">
        <v>1300</v>
      </c>
      <c r="D165" s="6" t="s">
        <v>172</v>
      </c>
      <c r="E165" s="14" t="s">
        <v>203</v>
      </c>
      <c r="F165" s="6" t="s">
        <v>56</v>
      </c>
      <c r="G165" s="6" t="s">
        <v>27</v>
      </c>
      <c r="H165" s="6">
        <v>1200</v>
      </c>
      <c r="I165" s="6">
        <v>72</v>
      </c>
    </row>
    <row r="166" spans="1:9">
      <c r="A166" s="56">
        <f t="shared" si="7"/>
        <v>153</v>
      </c>
      <c r="B166" s="6">
        <v>210</v>
      </c>
      <c r="C166" s="6">
        <v>1300</v>
      </c>
      <c r="D166" s="6" t="s">
        <v>172</v>
      </c>
      <c r="E166" s="14" t="s">
        <v>204</v>
      </c>
      <c r="F166" s="6" t="s">
        <v>56</v>
      </c>
      <c r="G166" s="6" t="s">
        <v>27</v>
      </c>
      <c r="H166" s="18"/>
      <c r="I166" s="6">
        <v>150</v>
      </c>
    </row>
    <row r="167" spans="1:9">
      <c r="A167" s="56">
        <f t="shared" si="7"/>
        <v>154</v>
      </c>
      <c r="B167" s="6">
        <v>210</v>
      </c>
      <c r="C167" s="6">
        <v>1300</v>
      </c>
      <c r="D167" s="6" t="s">
        <v>172</v>
      </c>
      <c r="E167" s="14" t="s">
        <v>205</v>
      </c>
      <c r="F167" s="6" t="s">
        <v>56</v>
      </c>
      <c r="G167" s="6" t="s">
        <v>27</v>
      </c>
      <c r="H167" s="18"/>
      <c r="I167" s="6">
        <v>72</v>
      </c>
    </row>
    <row r="168" spans="1:9">
      <c r="A168" s="56">
        <f t="shared" si="7"/>
        <v>155</v>
      </c>
      <c r="B168" s="6">
        <v>210</v>
      </c>
      <c r="C168" s="6">
        <v>1300</v>
      </c>
      <c r="D168" s="6" t="s">
        <v>172</v>
      </c>
      <c r="E168" s="14" t="s">
        <v>206</v>
      </c>
      <c r="F168" s="6" t="s">
        <v>56</v>
      </c>
      <c r="G168" s="6" t="s">
        <v>27</v>
      </c>
      <c r="H168" s="18"/>
      <c r="I168" s="6">
        <v>75</v>
      </c>
    </row>
    <row r="169" spans="1:9">
      <c r="A169" s="56">
        <f t="shared" si="7"/>
        <v>156</v>
      </c>
      <c r="B169" s="6">
        <v>210</v>
      </c>
      <c r="C169" s="6">
        <v>1300</v>
      </c>
      <c r="D169" s="6" t="s">
        <v>172</v>
      </c>
      <c r="E169" s="14" t="s">
        <v>207</v>
      </c>
      <c r="F169" s="6" t="s">
        <v>56</v>
      </c>
      <c r="G169" s="6" t="s">
        <v>27</v>
      </c>
      <c r="H169" s="18"/>
      <c r="I169" s="6">
        <v>125</v>
      </c>
    </row>
    <row r="170" spans="1:9">
      <c r="A170" s="56">
        <f t="shared" si="7"/>
        <v>157</v>
      </c>
      <c r="B170" s="6">
        <v>210</v>
      </c>
      <c r="C170" s="6">
        <v>1300</v>
      </c>
      <c r="D170" s="6" t="s">
        <v>172</v>
      </c>
      <c r="E170" s="14" t="s">
        <v>208</v>
      </c>
      <c r="F170" s="6" t="s">
        <v>56</v>
      </c>
      <c r="G170" s="6" t="s">
        <v>27</v>
      </c>
      <c r="H170" s="18"/>
      <c r="I170" s="6">
        <v>125</v>
      </c>
    </row>
    <row r="171" spans="1:9">
      <c r="A171" s="56">
        <f t="shared" si="7"/>
        <v>158</v>
      </c>
      <c r="B171" s="6">
        <v>210</v>
      </c>
      <c r="C171" s="6">
        <v>1300</v>
      </c>
      <c r="D171" s="6" t="s">
        <v>172</v>
      </c>
      <c r="E171" s="14" t="s">
        <v>209</v>
      </c>
      <c r="F171" s="6" t="s">
        <v>56</v>
      </c>
      <c r="G171" s="6" t="s">
        <v>27</v>
      </c>
      <c r="H171" s="18"/>
      <c r="I171" s="6">
        <v>75</v>
      </c>
    </row>
    <row r="172" spans="1:9">
      <c r="A172" s="56">
        <f t="shared" si="7"/>
        <v>159</v>
      </c>
      <c r="B172" s="6">
        <v>210</v>
      </c>
      <c r="C172" s="6">
        <v>1300</v>
      </c>
      <c r="D172" s="6" t="s">
        <v>172</v>
      </c>
      <c r="E172" s="14" t="s">
        <v>210</v>
      </c>
      <c r="F172" s="6" t="s">
        <v>56</v>
      </c>
      <c r="G172" s="6" t="s">
        <v>27</v>
      </c>
      <c r="H172" s="18"/>
      <c r="I172" s="6">
        <v>150</v>
      </c>
    </row>
    <row r="173" spans="1:9">
      <c r="A173" s="56">
        <f t="shared" si="7"/>
        <v>160</v>
      </c>
      <c r="B173" s="6">
        <v>210</v>
      </c>
      <c r="C173" s="6">
        <v>1300</v>
      </c>
      <c r="D173" s="6" t="s">
        <v>172</v>
      </c>
      <c r="E173" s="14" t="s">
        <v>211</v>
      </c>
      <c r="F173" s="6" t="s">
        <v>56</v>
      </c>
      <c r="G173" s="6" t="s">
        <v>27</v>
      </c>
      <c r="H173" s="18"/>
      <c r="I173" s="6">
        <v>100</v>
      </c>
    </row>
    <row r="174" spans="1:9">
      <c r="A174" s="56">
        <f t="shared" si="7"/>
        <v>161</v>
      </c>
      <c r="B174" s="6">
        <v>210</v>
      </c>
      <c r="C174" s="6">
        <v>1300</v>
      </c>
      <c r="D174" s="6" t="s">
        <v>172</v>
      </c>
      <c r="E174" s="14" t="s">
        <v>212</v>
      </c>
      <c r="F174" s="6" t="s">
        <v>56</v>
      </c>
      <c r="G174" s="6" t="s">
        <v>27</v>
      </c>
      <c r="H174" s="18"/>
      <c r="I174" s="6">
        <v>150</v>
      </c>
    </row>
    <row r="175" spans="1:9">
      <c r="A175" s="56">
        <f t="shared" si="7"/>
        <v>162</v>
      </c>
      <c r="B175" s="6">
        <v>210</v>
      </c>
      <c r="C175" s="6">
        <v>1300</v>
      </c>
      <c r="D175" s="6" t="s">
        <v>172</v>
      </c>
      <c r="E175" s="14" t="s">
        <v>213</v>
      </c>
      <c r="F175" s="6" t="s">
        <v>56</v>
      </c>
      <c r="G175" s="6" t="s">
        <v>27</v>
      </c>
      <c r="H175" s="18"/>
      <c r="I175" s="6">
        <v>110</v>
      </c>
    </row>
    <row r="176" spans="1:9">
      <c r="A176" s="56">
        <f t="shared" si="7"/>
        <v>163</v>
      </c>
      <c r="B176" s="6">
        <v>210</v>
      </c>
      <c r="C176" s="6">
        <v>1300</v>
      </c>
      <c r="D176" s="6" t="s">
        <v>172</v>
      </c>
      <c r="E176" s="14" t="s">
        <v>214</v>
      </c>
      <c r="F176" s="6" t="s">
        <v>56</v>
      </c>
      <c r="G176" s="6" t="s">
        <v>27</v>
      </c>
      <c r="H176" s="18"/>
      <c r="I176" s="6">
        <v>100</v>
      </c>
    </row>
    <row r="177" spans="1:9">
      <c r="A177" s="56">
        <f t="shared" si="7"/>
        <v>164</v>
      </c>
      <c r="B177" s="6">
        <v>210</v>
      </c>
      <c r="C177" s="6">
        <v>1300</v>
      </c>
      <c r="D177" s="6" t="s">
        <v>172</v>
      </c>
      <c r="E177" s="14" t="s">
        <v>215</v>
      </c>
      <c r="F177" s="6" t="s">
        <v>56</v>
      </c>
      <c r="G177" s="6" t="s">
        <v>27</v>
      </c>
      <c r="H177" s="18"/>
      <c r="I177" s="6">
        <v>100</v>
      </c>
    </row>
    <row r="178" spans="1:9">
      <c r="A178" s="56">
        <f t="shared" si="7"/>
        <v>165</v>
      </c>
      <c r="B178" s="6">
        <v>210</v>
      </c>
      <c r="C178" s="6">
        <v>1300</v>
      </c>
      <c r="D178" s="6" t="s">
        <v>172</v>
      </c>
      <c r="E178" s="14" t="s">
        <v>216</v>
      </c>
      <c r="F178" s="6" t="s">
        <v>56</v>
      </c>
      <c r="G178" s="6" t="s">
        <v>27</v>
      </c>
      <c r="H178" s="18"/>
      <c r="I178" s="6">
        <v>75</v>
      </c>
    </row>
    <row r="179" spans="1:9">
      <c r="A179" s="56">
        <f t="shared" si="7"/>
        <v>166</v>
      </c>
      <c r="B179" s="6">
        <v>215</v>
      </c>
      <c r="C179" s="6">
        <v>1350</v>
      </c>
      <c r="D179" s="6" t="s">
        <v>172</v>
      </c>
      <c r="E179" s="14" t="s">
        <v>166</v>
      </c>
      <c r="F179" s="6" t="s">
        <v>37</v>
      </c>
      <c r="H179" s="6">
        <v>450</v>
      </c>
      <c r="I179" s="18"/>
    </row>
    <row r="180" spans="1:9">
      <c r="A180" s="56">
        <f t="shared" si="7"/>
        <v>167</v>
      </c>
      <c r="B180" s="6">
        <v>210</v>
      </c>
      <c r="C180" s="6">
        <v>1300</v>
      </c>
      <c r="D180" s="6" t="s">
        <v>50</v>
      </c>
      <c r="E180" s="14" t="s">
        <v>217</v>
      </c>
      <c r="F180" s="6">
        <v>1</v>
      </c>
      <c r="G180" s="6" t="s">
        <v>27</v>
      </c>
      <c r="H180" s="18"/>
      <c r="I180" s="18">
        <v>200</v>
      </c>
    </row>
    <row r="182" spans="1:9" ht="13">
      <c r="B182" s="5" t="s">
        <v>218</v>
      </c>
      <c r="C182" s="5"/>
    </row>
    <row r="183" spans="1:9">
      <c r="A183" s="56">
        <f>A180+1</f>
        <v>168</v>
      </c>
      <c r="B183" s="25">
        <v>220.1</v>
      </c>
      <c r="C183" s="6">
        <v>1302</v>
      </c>
      <c r="D183" s="6" t="s">
        <v>24</v>
      </c>
      <c r="E183" s="14" t="s">
        <v>219</v>
      </c>
      <c r="F183" s="6">
        <v>4</v>
      </c>
      <c r="G183" s="6" t="s">
        <v>27</v>
      </c>
      <c r="H183" s="6">
        <v>120</v>
      </c>
      <c r="I183" s="18"/>
    </row>
    <row r="184" spans="1:9">
      <c r="A184" s="56">
        <f>A183+1</f>
        <v>169</v>
      </c>
      <c r="B184" s="25">
        <v>220.1</v>
      </c>
      <c r="C184" s="6">
        <v>1302</v>
      </c>
      <c r="D184" s="6" t="s">
        <v>24</v>
      </c>
      <c r="E184" s="14" t="s">
        <v>219</v>
      </c>
      <c r="F184" s="6">
        <v>7</v>
      </c>
      <c r="G184" s="6" t="s">
        <v>27</v>
      </c>
      <c r="H184" s="6">
        <v>240</v>
      </c>
      <c r="I184" s="18"/>
    </row>
    <row r="185" spans="1:9">
      <c r="A185" s="56">
        <f t="shared" ref="A185:A189" si="8">A184+1</f>
        <v>170</v>
      </c>
      <c r="B185" s="25">
        <v>220.1</v>
      </c>
      <c r="C185" s="6">
        <v>1302</v>
      </c>
      <c r="D185" s="6" t="s">
        <v>24</v>
      </c>
      <c r="E185" s="14" t="s">
        <v>220</v>
      </c>
      <c r="F185" s="6">
        <v>6</v>
      </c>
      <c r="G185" s="6" t="s">
        <v>27</v>
      </c>
      <c r="H185" s="6">
        <v>480</v>
      </c>
      <c r="I185" s="18"/>
    </row>
    <row r="186" spans="1:9">
      <c r="A186" s="56">
        <f t="shared" si="8"/>
        <v>171</v>
      </c>
      <c r="B186" s="25">
        <v>220.1</v>
      </c>
      <c r="C186" s="6">
        <v>1302</v>
      </c>
      <c r="D186" s="6" t="s">
        <v>24</v>
      </c>
      <c r="E186" s="14" t="s">
        <v>221</v>
      </c>
      <c r="F186" s="6" t="s">
        <v>56</v>
      </c>
      <c r="G186" s="6" t="s">
        <v>27</v>
      </c>
      <c r="H186" s="18"/>
      <c r="I186" s="6">
        <v>35</v>
      </c>
    </row>
    <row r="187" spans="1:9">
      <c r="A187" s="56">
        <f t="shared" si="8"/>
        <v>172</v>
      </c>
      <c r="B187" s="25">
        <v>220.1</v>
      </c>
      <c r="C187" s="6">
        <v>1302</v>
      </c>
      <c r="D187" s="6" t="s">
        <v>24</v>
      </c>
      <c r="E187" s="14" t="s">
        <v>222</v>
      </c>
      <c r="F187" s="6">
        <v>1</v>
      </c>
      <c r="G187" s="6" t="s">
        <v>27</v>
      </c>
      <c r="I187" s="6">
        <v>100</v>
      </c>
    </row>
    <row r="188" spans="1:9">
      <c r="A188" s="56">
        <f t="shared" si="8"/>
        <v>173</v>
      </c>
      <c r="B188" s="25">
        <v>220.1</v>
      </c>
      <c r="D188" s="6" t="s">
        <v>24</v>
      </c>
      <c r="E188" s="14" t="s">
        <v>223</v>
      </c>
      <c r="G188" s="6" t="s">
        <v>27</v>
      </c>
      <c r="I188" s="6">
        <v>35</v>
      </c>
    </row>
    <row r="189" spans="1:9">
      <c r="A189" s="56">
        <f t="shared" si="8"/>
        <v>174</v>
      </c>
      <c r="B189" s="6">
        <v>225</v>
      </c>
      <c r="D189" s="6" t="s">
        <v>24</v>
      </c>
      <c r="E189" s="14" t="s">
        <v>224</v>
      </c>
      <c r="F189" s="6" t="s">
        <v>37</v>
      </c>
      <c r="G189" s="14"/>
      <c r="H189" s="49">
        <v>0.1</v>
      </c>
    </row>
    <row r="190" spans="1:9">
      <c r="E190" s="38"/>
      <c r="G190" s="14"/>
    </row>
    <row r="191" spans="1:9" ht="13">
      <c r="B191" s="5" t="s">
        <v>225</v>
      </c>
      <c r="E191" s="38"/>
      <c r="G191" s="14"/>
    </row>
    <row r="192" spans="1:9">
      <c r="A192" s="56">
        <f>A189+1</f>
        <v>175</v>
      </c>
      <c r="B192" s="6">
        <v>215</v>
      </c>
      <c r="C192" s="7" t="s">
        <v>226</v>
      </c>
      <c r="D192" s="6" t="s">
        <v>227</v>
      </c>
      <c r="E192" s="7" t="s">
        <v>228</v>
      </c>
      <c r="F192" s="6" t="s">
        <v>56</v>
      </c>
      <c r="G192" s="6" t="s">
        <v>229</v>
      </c>
      <c r="H192" s="7"/>
      <c r="I192" s="6">
        <v>40</v>
      </c>
    </row>
    <row r="193" spans="1:9">
      <c r="A193" s="56">
        <f>A192+1</f>
        <v>176</v>
      </c>
      <c r="B193" s="6">
        <v>215</v>
      </c>
      <c r="C193" s="7" t="s">
        <v>226</v>
      </c>
      <c r="D193" s="6" t="s">
        <v>227</v>
      </c>
      <c r="E193" s="7" t="s">
        <v>230</v>
      </c>
      <c r="F193" s="6" t="s">
        <v>56</v>
      </c>
      <c r="G193" s="6" t="s">
        <v>229</v>
      </c>
      <c r="H193" s="7"/>
      <c r="I193" s="6">
        <v>35</v>
      </c>
    </row>
    <row r="194" spans="1:9">
      <c r="A194" s="56">
        <f t="shared" ref="A194:A195" si="9">A193+1</f>
        <v>177</v>
      </c>
      <c r="B194" s="6">
        <v>215</v>
      </c>
      <c r="C194" s="7" t="s">
        <v>226</v>
      </c>
      <c r="D194" s="6" t="s">
        <v>227</v>
      </c>
      <c r="E194" s="7" t="s">
        <v>231</v>
      </c>
      <c r="F194" s="6" t="s">
        <v>56</v>
      </c>
      <c r="G194" s="6" t="s">
        <v>229</v>
      </c>
      <c r="H194" s="7"/>
      <c r="I194" s="6">
        <v>5</v>
      </c>
    </row>
    <row r="195" spans="1:9">
      <c r="A195" s="56">
        <f t="shared" si="9"/>
        <v>178</v>
      </c>
      <c r="B195" s="6">
        <v>215</v>
      </c>
      <c r="C195" s="6">
        <v>1352</v>
      </c>
      <c r="D195" s="6" t="s">
        <v>24</v>
      </c>
      <c r="E195" s="7" t="s">
        <v>232</v>
      </c>
      <c r="F195" s="6" t="s">
        <v>37</v>
      </c>
      <c r="H195" s="6">
        <v>750</v>
      </c>
    </row>
    <row r="196" spans="1:9">
      <c r="C196" s="7"/>
      <c r="D196" s="7"/>
      <c r="E196" s="7"/>
      <c r="H196" s="7"/>
    </row>
  </sheetData>
  <mergeCells count="2">
    <mergeCell ref="F3:G3"/>
    <mergeCell ref="A1:I1"/>
  </mergeCells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1:H131"/>
  <sheetViews>
    <sheetView topLeftCell="A64" zoomScale="108" zoomScaleNormal="108" workbookViewId="0">
      <selection activeCell="D14" sqref="D14"/>
    </sheetView>
  </sheetViews>
  <sheetFormatPr defaultColWidth="6.7265625" defaultRowHeight="12.5"/>
  <cols>
    <col min="1" max="1" width="3.26953125" style="56" bestFit="1" customWidth="1"/>
    <col min="2" max="2" width="10.1796875" style="6" customWidth="1"/>
    <col min="3" max="3" width="11" style="6" customWidth="1"/>
    <col min="4" max="4" width="9.453125" style="6" customWidth="1"/>
    <col min="5" max="5" width="26.1796875" style="6" bestFit="1" customWidth="1"/>
    <col min="6" max="7" width="13.54296875" style="6" bestFit="1" customWidth="1"/>
    <col min="8" max="8" width="17.453125" style="6" customWidth="1"/>
    <col min="9" max="16384" width="6.7265625" style="7"/>
  </cols>
  <sheetData>
    <row r="1" spans="1:8" ht="18">
      <c r="A1" s="72" t="s">
        <v>45</v>
      </c>
      <c r="B1" s="72"/>
      <c r="C1" s="72"/>
      <c r="D1" s="72"/>
      <c r="E1" s="72"/>
      <c r="F1" s="72"/>
      <c r="G1" s="72"/>
      <c r="H1" s="72"/>
    </row>
    <row r="2" spans="1:8" ht="18">
      <c r="A2" s="72" t="s">
        <v>233</v>
      </c>
      <c r="B2" s="72"/>
      <c r="C2" s="72"/>
      <c r="D2" s="72"/>
      <c r="E2" s="72"/>
      <c r="F2" s="72"/>
      <c r="G2" s="72"/>
      <c r="H2" s="72"/>
    </row>
    <row r="3" spans="1:8" ht="13">
      <c r="B3" s="2"/>
      <c r="C3" s="2"/>
      <c r="D3" s="2"/>
      <c r="E3" s="2"/>
      <c r="F3" s="2"/>
      <c r="G3" s="2"/>
      <c r="H3" s="2"/>
    </row>
    <row r="4" spans="1:8" s="1" customFormat="1" ht="13">
      <c r="A4" s="57" t="s">
        <v>7</v>
      </c>
      <c r="B4" s="3" t="s">
        <v>8</v>
      </c>
      <c r="C4" s="52" t="s">
        <v>9</v>
      </c>
      <c r="D4" s="66" t="s">
        <v>10</v>
      </c>
      <c r="E4" s="52" t="s">
        <v>11</v>
      </c>
      <c r="F4" s="2" t="s">
        <v>234</v>
      </c>
      <c r="G4" s="2" t="s">
        <v>234</v>
      </c>
      <c r="H4" s="2" t="s">
        <v>235</v>
      </c>
    </row>
    <row r="5" spans="1:8" s="1" customFormat="1" ht="13">
      <c r="A5" s="57" t="s">
        <v>14</v>
      </c>
      <c r="B5" s="3" t="s">
        <v>236</v>
      </c>
      <c r="C5" s="3" t="s">
        <v>16</v>
      </c>
      <c r="D5" s="66" t="s">
        <v>17</v>
      </c>
      <c r="E5" s="55" t="s">
        <v>18</v>
      </c>
      <c r="F5" s="2" t="s">
        <v>237</v>
      </c>
      <c r="G5" s="2" t="s">
        <v>238</v>
      </c>
      <c r="H5" s="52" t="s">
        <v>239</v>
      </c>
    </row>
    <row r="7" spans="1:8" ht="13">
      <c r="B7" s="5"/>
      <c r="C7" s="36" t="s">
        <v>240</v>
      </c>
      <c r="H7" s="44"/>
    </row>
    <row r="8" spans="1:8">
      <c r="A8" s="56">
        <f>'200-Lab'!A195+1</f>
        <v>179</v>
      </c>
      <c r="B8" s="6">
        <v>210</v>
      </c>
      <c r="C8" s="6">
        <v>1300</v>
      </c>
      <c r="D8" s="6" t="s">
        <v>241</v>
      </c>
      <c r="E8" s="14" t="s">
        <v>242</v>
      </c>
      <c r="F8" s="6">
        <v>1500</v>
      </c>
      <c r="G8" s="6">
        <v>1875</v>
      </c>
      <c r="H8" s="24">
        <v>68</v>
      </c>
    </row>
    <row r="9" spans="1:8">
      <c r="A9" s="56">
        <f>A8+1</f>
        <v>180</v>
      </c>
      <c r="B9" s="6">
        <v>210</v>
      </c>
      <c r="C9" s="6">
        <v>1300</v>
      </c>
      <c r="D9" s="6" t="s">
        <v>241</v>
      </c>
      <c r="E9" s="14" t="s">
        <v>243</v>
      </c>
      <c r="F9" s="6">
        <v>1500</v>
      </c>
      <c r="G9" s="6">
        <v>1875</v>
      </c>
      <c r="H9" s="24">
        <v>68</v>
      </c>
    </row>
    <row r="10" spans="1:8">
      <c r="A10" s="56">
        <f t="shared" ref="A10:A13" si="0">A9+1</f>
        <v>181</v>
      </c>
      <c r="B10" s="6">
        <v>210</v>
      </c>
      <c r="C10" s="6">
        <v>1300</v>
      </c>
      <c r="D10" s="6" t="s">
        <v>241</v>
      </c>
      <c r="E10" s="14" t="s">
        <v>244</v>
      </c>
      <c r="F10" s="6">
        <v>6000</v>
      </c>
      <c r="G10" s="6">
        <v>7500</v>
      </c>
      <c r="H10" s="24">
        <v>275</v>
      </c>
    </row>
    <row r="11" spans="1:8">
      <c r="A11" s="56">
        <f t="shared" si="0"/>
        <v>182</v>
      </c>
      <c r="B11" s="6">
        <v>210</v>
      </c>
      <c r="C11" s="6">
        <v>1300</v>
      </c>
      <c r="D11" s="6" t="s">
        <v>241</v>
      </c>
      <c r="E11" s="14" t="s">
        <v>245</v>
      </c>
      <c r="F11" s="6">
        <v>1500</v>
      </c>
      <c r="G11" s="6">
        <v>1875</v>
      </c>
      <c r="H11" s="24">
        <v>68</v>
      </c>
    </row>
    <row r="12" spans="1:8">
      <c r="A12" s="56">
        <f t="shared" si="0"/>
        <v>183</v>
      </c>
      <c r="B12" s="6">
        <v>210</v>
      </c>
      <c r="C12" s="6">
        <v>1300</v>
      </c>
      <c r="D12" s="6" t="s">
        <v>241</v>
      </c>
      <c r="E12" s="14" t="s">
        <v>246</v>
      </c>
      <c r="F12" s="6">
        <v>1500</v>
      </c>
      <c r="G12" s="6">
        <v>1875</v>
      </c>
      <c r="H12" s="24">
        <v>68</v>
      </c>
    </row>
    <row r="13" spans="1:8">
      <c r="A13" s="56">
        <f t="shared" si="0"/>
        <v>184</v>
      </c>
      <c r="B13" s="6">
        <v>210</v>
      </c>
      <c r="C13" s="6">
        <v>1300</v>
      </c>
      <c r="D13" s="6" t="s">
        <v>241</v>
      </c>
      <c r="E13" s="14" t="s">
        <v>247</v>
      </c>
      <c r="F13" s="6">
        <v>1500</v>
      </c>
      <c r="G13" s="6">
        <v>1875</v>
      </c>
      <c r="H13" s="24">
        <v>68</v>
      </c>
    </row>
    <row r="15" spans="1:8" ht="13">
      <c r="B15" s="5"/>
      <c r="C15" s="36" t="s">
        <v>248</v>
      </c>
    </row>
    <row r="16" spans="1:8">
      <c r="A16" s="56">
        <f>A13+1</f>
        <v>185</v>
      </c>
      <c r="B16" s="6">
        <v>210</v>
      </c>
      <c r="C16" s="6">
        <v>1300</v>
      </c>
      <c r="D16" s="6" t="s">
        <v>241</v>
      </c>
      <c r="E16" s="14" t="s">
        <v>249</v>
      </c>
      <c r="F16" s="6">
        <v>6000</v>
      </c>
      <c r="G16" s="6">
        <v>7500</v>
      </c>
      <c r="H16" s="6">
        <v>275</v>
      </c>
    </row>
    <row r="17" spans="1:8">
      <c r="A17" s="56">
        <f>A16+1</f>
        <v>186</v>
      </c>
      <c r="B17" s="6">
        <v>210</v>
      </c>
      <c r="C17" s="6">
        <v>1300</v>
      </c>
      <c r="D17" s="6" t="s">
        <v>241</v>
      </c>
      <c r="E17" s="14" t="s">
        <v>250</v>
      </c>
      <c r="F17" s="6">
        <v>6000</v>
      </c>
      <c r="G17" s="6">
        <v>7500</v>
      </c>
      <c r="H17" s="6">
        <v>275</v>
      </c>
    </row>
    <row r="18" spans="1:8">
      <c r="A18" s="56">
        <f t="shared" ref="A18:A29" si="1">A17+1</f>
        <v>187</v>
      </c>
      <c r="B18" s="6">
        <v>210</v>
      </c>
      <c r="C18" s="6">
        <v>1300</v>
      </c>
      <c r="D18" s="6" t="s">
        <v>241</v>
      </c>
      <c r="E18" s="14" t="s">
        <v>251</v>
      </c>
      <c r="F18" s="6">
        <v>6000</v>
      </c>
      <c r="G18" s="6">
        <v>7500</v>
      </c>
      <c r="H18" s="6">
        <v>275</v>
      </c>
    </row>
    <row r="19" spans="1:8">
      <c r="A19" s="56">
        <f t="shared" si="1"/>
        <v>188</v>
      </c>
      <c r="B19" s="6">
        <v>210</v>
      </c>
      <c r="C19" s="6">
        <v>1300</v>
      </c>
      <c r="D19" s="6" t="s">
        <v>241</v>
      </c>
      <c r="E19" s="14" t="s">
        <v>252</v>
      </c>
      <c r="F19" s="6">
        <v>6000</v>
      </c>
      <c r="G19" s="6">
        <v>7500</v>
      </c>
      <c r="H19" s="6">
        <v>275</v>
      </c>
    </row>
    <row r="20" spans="1:8">
      <c r="A20" s="56">
        <f t="shared" si="1"/>
        <v>189</v>
      </c>
      <c r="B20" s="6">
        <v>210</v>
      </c>
      <c r="C20" s="6">
        <v>1300</v>
      </c>
      <c r="D20" s="6" t="s">
        <v>241</v>
      </c>
      <c r="E20" s="14" t="s">
        <v>253</v>
      </c>
      <c r="F20" s="6">
        <v>6000</v>
      </c>
      <c r="G20" s="6">
        <v>7500</v>
      </c>
      <c r="H20" s="6">
        <v>275</v>
      </c>
    </row>
    <row r="21" spans="1:8">
      <c r="A21" s="56">
        <f t="shared" si="1"/>
        <v>190</v>
      </c>
      <c r="B21" s="6">
        <v>210</v>
      </c>
      <c r="C21" s="6">
        <v>1300</v>
      </c>
      <c r="D21" s="6" t="s">
        <v>241</v>
      </c>
      <c r="E21" s="14" t="s">
        <v>254</v>
      </c>
      <c r="F21" s="6">
        <v>6000</v>
      </c>
      <c r="G21" s="6">
        <v>7500</v>
      </c>
      <c r="H21" s="6">
        <v>275</v>
      </c>
    </row>
    <row r="22" spans="1:8">
      <c r="A22" s="56">
        <f t="shared" si="1"/>
        <v>191</v>
      </c>
      <c r="B22" s="6">
        <v>210</v>
      </c>
      <c r="C22" s="6">
        <v>1300</v>
      </c>
      <c r="D22" s="6" t="s">
        <v>241</v>
      </c>
      <c r="E22" s="14" t="s">
        <v>255</v>
      </c>
      <c r="F22" s="6">
        <v>6000</v>
      </c>
      <c r="G22" s="6">
        <v>7500</v>
      </c>
      <c r="H22" s="6">
        <v>275</v>
      </c>
    </row>
    <row r="23" spans="1:8">
      <c r="A23" s="56">
        <f t="shared" si="1"/>
        <v>192</v>
      </c>
      <c r="B23" s="6">
        <v>210</v>
      </c>
      <c r="C23" s="6">
        <v>1300</v>
      </c>
      <c r="D23" s="6" t="s">
        <v>241</v>
      </c>
      <c r="E23" s="14" t="s">
        <v>256</v>
      </c>
      <c r="F23" s="6">
        <v>6000</v>
      </c>
      <c r="G23" s="6">
        <v>7500</v>
      </c>
      <c r="H23" s="6">
        <v>275</v>
      </c>
    </row>
    <row r="24" spans="1:8">
      <c r="A24" s="56">
        <f t="shared" si="1"/>
        <v>193</v>
      </c>
      <c r="B24" s="6">
        <v>210</v>
      </c>
      <c r="C24" s="6">
        <v>1300</v>
      </c>
      <c r="D24" s="6" t="s">
        <v>241</v>
      </c>
      <c r="E24" s="14" t="s">
        <v>248</v>
      </c>
      <c r="F24" s="6">
        <v>6000</v>
      </c>
      <c r="G24" s="6">
        <v>7500</v>
      </c>
      <c r="H24" s="6">
        <v>275</v>
      </c>
    </row>
    <row r="25" spans="1:8">
      <c r="A25" s="56">
        <f t="shared" si="1"/>
        <v>194</v>
      </c>
      <c r="B25" s="6">
        <v>210</v>
      </c>
      <c r="C25" s="6">
        <v>1300</v>
      </c>
      <c r="D25" s="6" t="s">
        <v>241</v>
      </c>
      <c r="E25" s="14" t="s">
        <v>257</v>
      </c>
      <c r="F25" s="6">
        <v>4000</v>
      </c>
      <c r="G25" s="6">
        <v>5000</v>
      </c>
      <c r="H25" s="6">
        <v>180</v>
      </c>
    </row>
    <row r="26" spans="1:8">
      <c r="A26" s="56">
        <f t="shared" si="1"/>
        <v>195</v>
      </c>
      <c r="B26" s="6">
        <v>210</v>
      </c>
      <c r="C26" s="6">
        <v>1300</v>
      </c>
      <c r="D26" s="6" t="s">
        <v>241</v>
      </c>
      <c r="E26" s="14" t="s">
        <v>258</v>
      </c>
      <c r="F26" s="6">
        <v>4000</v>
      </c>
      <c r="G26" s="6">
        <v>5000</v>
      </c>
      <c r="H26" s="6">
        <v>180</v>
      </c>
    </row>
    <row r="27" spans="1:8">
      <c r="A27" s="56">
        <f t="shared" si="1"/>
        <v>196</v>
      </c>
      <c r="B27" s="6">
        <v>210</v>
      </c>
      <c r="C27" s="6">
        <v>1300</v>
      </c>
      <c r="D27" s="6" t="s">
        <v>241</v>
      </c>
      <c r="E27" s="14" t="s">
        <v>259</v>
      </c>
      <c r="F27" s="6">
        <v>6000</v>
      </c>
      <c r="G27" s="6">
        <v>7500</v>
      </c>
      <c r="H27" s="6">
        <v>275</v>
      </c>
    </row>
    <row r="28" spans="1:8">
      <c r="A28" s="56">
        <f t="shared" si="1"/>
        <v>197</v>
      </c>
      <c r="B28" s="6">
        <v>210</v>
      </c>
      <c r="C28" s="6">
        <v>1300</v>
      </c>
      <c r="D28" s="6" t="s">
        <v>241</v>
      </c>
      <c r="E28" s="14" t="s">
        <v>260</v>
      </c>
      <c r="F28" s="6">
        <v>6000</v>
      </c>
      <c r="G28" s="6">
        <v>7500</v>
      </c>
      <c r="H28" s="6">
        <v>275</v>
      </c>
    </row>
    <row r="29" spans="1:8">
      <c r="A29" s="56">
        <f t="shared" si="1"/>
        <v>198</v>
      </c>
      <c r="B29" s="6">
        <v>210</v>
      </c>
      <c r="C29" s="6">
        <v>1300</v>
      </c>
      <c r="D29" s="6" t="s">
        <v>241</v>
      </c>
      <c r="E29" s="14" t="s">
        <v>261</v>
      </c>
      <c r="F29" s="6">
        <v>4000</v>
      </c>
      <c r="G29" s="6">
        <v>5000</v>
      </c>
      <c r="H29" s="6">
        <v>180</v>
      </c>
    </row>
    <row r="30" spans="1:8">
      <c r="H30" s="7"/>
    </row>
    <row r="31" spans="1:8" ht="13">
      <c r="B31" s="5"/>
      <c r="C31" s="36" t="s">
        <v>262</v>
      </c>
      <c r="H31" s="7"/>
    </row>
    <row r="32" spans="1:8">
      <c r="A32" s="56">
        <f>A29+1</f>
        <v>199</v>
      </c>
      <c r="B32" s="6">
        <v>210</v>
      </c>
      <c r="C32" s="6">
        <v>1300</v>
      </c>
      <c r="D32" s="6" t="s">
        <v>241</v>
      </c>
      <c r="E32" s="14" t="s">
        <v>262</v>
      </c>
      <c r="F32" s="6">
        <v>5000</v>
      </c>
      <c r="G32" s="6">
        <v>6250</v>
      </c>
      <c r="H32" s="6">
        <v>230</v>
      </c>
    </row>
    <row r="33" spans="1:8">
      <c r="A33" s="56">
        <f>A32+1</f>
        <v>200</v>
      </c>
      <c r="B33" s="6">
        <v>210</v>
      </c>
      <c r="C33" s="6">
        <v>1300</v>
      </c>
      <c r="D33" s="6" t="s">
        <v>241</v>
      </c>
      <c r="E33" s="14" t="s">
        <v>263</v>
      </c>
      <c r="F33" s="6">
        <v>5000</v>
      </c>
      <c r="G33" s="6">
        <v>6250</v>
      </c>
      <c r="H33" s="6">
        <v>230</v>
      </c>
    </row>
    <row r="34" spans="1:8">
      <c r="A34" s="56">
        <f t="shared" ref="A34:A40" si="2">A33+1</f>
        <v>201</v>
      </c>
      <c r="B34" s="6">
        <v>210</v>
      </c>
      <c r="C34" s="6">
        <v>1300</v>
      </c>
      <c r="D34" s="6" t="s">
        <v>241</v>
      </c>
      <c r="E34" s="14" t="s">
        <v>264</v>
      </c>
      <c r="F34" s="6">
        <v>5000</v>
      </c>
      <c r="G34" s="6">
        <v>6250</v>
      </c>
      <c r="H34" s="6">
        <v>230</v>
      </c>
    </row>
    <row r="35" spans="1:8">
      <c r="A35" s="56">
        <f t="shared" si="2"/>
        <v>202</v>
      </c>
      <c r="B35" s="6">
        <v>210</v>
      </c>
      <c r="C35" s="6">
        <v>1300</v>
      </c>
      <c r="D35" s="6" t="s">
        <v>241</v>
      </c>
      <c r="E35" s="14" t="s">
        <v>265</v>
      </c>
      <c r="F35" s="6">
        <v>3000</v>
      </c>
      <c r="G35" s="6">
        <v>3750</v>
      </c>
      <c r="H35" s="24">
        <v>140</v>
      </c>
    </row>
    <row r="36" spans="1:8">
      <c r="A36" s="56">
        <f t="shared" si="2"/>
        <v>203</v>
      </c>
      <c r="B36" s="6">
        <v>210</v>
      </c>
      <c r="C36" s="6">
        <v>1300</v>
      </c>
      <c r="D36" s="6" t="s">
        <v>241</v>
      </c>
      <c r="E36" s="14" t="s">
        <v>266</v>
      </c>
      <c r="F36" s="6">
        <v>4000</v>
      </c>
      <c r="G36" s="6">
        <v>5000</v>
      </c>
      <c r="H36" s="6">
        <v>180</v>
      </c>
    </row>
    <row r="37" spans="1:8">
      <c r="A37" s="56">
        <f t="shared" si="2"/>
        <v>204</v>
      </c>
      <c r="B37" s="6">
        <v>210</v>
      </c>
      <c r="C37" s="6">
        <v>1300</v>
      </c>
      <c r="D37" s="6" t="s">
        <v>241</v>
      </c>
      <c r="E37" s="14" t="s">
        <v>267</v>
      </c>
      <c r="F37" s="6">
        <v>4000</v>
      </c>
      <c r="G37" s="6">
        <v>5000</v>
      </c>
      <c r="H37" s="6">
        <v>180</v>
      </c>
    </row>
    <row r="38" spans="1:8">
      <c r="A38" s="56">
        <f t="shared" si="2"/>
        <v>205</v>
      </c>
      <c r="B38" s="6">
        <v>210</v>
      </c>
      <c r="C38" s="6">
        <v>1300</v>
      </c>
      <c r="D38" s="6" t="s">
        <v>241</v>
      </c>
      <c r="E38" s="14" t="s">
        <v>268</v>
      </c>
      <c r="F38" s="6">
        <v>4000</v>
      </c>
      <c r="G38" s="6">
        <v>5000</v>
      </c>
      <c r="H38" s="6">
        <v>180</v>
      </c>
    </row>
    <row r="39" spans="1:8">
      <c r="A39" s="56">
        <f t="shared" si="2"/>
        <v>206</v>
      </c>
      <c r="B39" s="6">
        <v>210</v>
      </c>
      <c r="C39" s="6">
        <v>1300</v>
      </c>
      <c r="D39" s="6" t="s">
        <v>241</v>
      </c>
      <c r="E39" s="14" t="s">
        <v>269</v>
      </c>
      <c r="F39" s="6">
        <v>5000</v>
      </c>
      <c r="G39" s="6">
        <v>6250</v>
      </c>
      <c r="H39" s="6">
        <v>230</v>
      </c>
    </row>
    <row r="40" spans="1:8">
      <c r="A40" s="56">
        <f t="shared" si="2"/>
        <v>207</v>
      </c>
      <c r="B40" s="6">
        <v>210</v>
      </c>
      <c r="C40" s="6">
        <v>1300</v>
      </c>
      <c r="D40" s="6" t="s">
        <v>241</v>
      </c>
      <c r="E40" s="14" t="s">
        <v>270</v>
      </c>
      <c r="F40" s="6">
        <v>3000</v>
      </c>
      <c r="G40" s="6">
        <v>3750</v>
      </c>
      <c r="H40" s="24">
        <v>140</v>
      </c>
    </row>
    <row r="41" spans="1:8">
      <c r="E41" s="14"/>
      <c r="H41" s="24"/>
    </row>
    <row r="42" spans="1:8" ht="13">
      <c r="B42" s="5"/>
      <c r="C42" s="36" t="s">
        <v>271</v>
      </c>
      <c r="H42" s="50"/>
    </row>
    <row r="43" spans="1:8">
      <c r="A43" s="56">
        <f>A40+1</f>
        <v>208</v>
      </c>
      <c r="B43" s="6">
        <v>210</v>
      </c>
      <c r="C43" s="6">
        <v>1300</v>
      </c>
      <c r="D43" s="6" t="s">
        <v>241</v>
      </c>
      <c r="E43" s="14" t="s">
        <v>67</v>
      </c>
      <c r="F43" s="6">
        <v>1800</v>
      </c>
      <c r="G43" s="6">
        <v>2250</v>
      </c>
      <c r="H43" s="24">
        <v>82</v>
      </c>
    </row>
    <row r="44" spans="1:8">
      <c r="A44" s="56">
        <f>A43+1</f>
        <v>209</v>
      </c>
      <c r="B44" s="6">
        <v>210</v>
      </c>
      <c r="C44" s="6">
        <v>1300</v>
      </c>
      <c r="D44" s="6" t="s">
        <v>241</v>
      </c>
      <c r="E44" s="14" t="s">
        <v>272</v>
      </c>
      <c r="F44" s="6">
        <v>1500</v>
      </c>
      <c r="G44" s="6">
        <v>1875</v>
      </c>
      <c r="H44" s="24">
        <v>68</v>
      </c>
    </row>
    <row r="45" spans="1:8">
      <c r="A45" s="56">
        <f t="shared" ref="A45:A51" si="3">A44+1</f>
        <v>210</v>
      </c>
      <c r="B45" s="6">
        <v>210</v>
      </c>
      <c r="C45" s="6">
        <v>1300</v>
      </c>
      <c r="D45" s="6" t="s">
        <v>241</v>
      </c>
      <c r="E45" s="14" t="s">
        <v>273</v>
      </c>
      <c r="F45" s="6">
        <v>1500</v>
      </c>
      <c r="G45" s="6">
        <v>1875</v>
      </c>
      <c r="H45" s="24">
        <v>68</v>
      </c>
    </row>
    <row r="46" spans="1:8">
      <c r="A46" s="56">
        <f t="shared" si="3"/>
        <v>211</v>
      </c>
      <c r="B46" s="6">
        <v>210</v>
      </c>
      <c r="C46" s="6">
        <v>1300</v>
      </c>
      <c r="D46" s="6" t="s">
        <v>241</v>
      </c>
      <c r="E46" s="14" t="s">
        <v>274</v>
      </c>
      <c r="F46" s="6">
        <v>1500</v>
      </c>
      <c r="G46" s="6">
        <v>1875</v>
      </c>
      <c r="H46" s="24">
        <v>68</v>
      </c>
    </row>
    <row r="47" spans="1:8">
      <c r="A47" s="56">
        <f t="shared" si="3"/>
        <v>212</v>
      </c>
      <c r="B47" s="6">
        <v>210</v>
      </c>
      <c r="C47" s="6">
        <v>1300</v>
      </c>
      <c r="D47" s="6" t="s">
        <v>241</v>
      </c>
      <c r="E47" s="14" t="s">
        <v>275</v>
      </c>
      <c r="F47" s="6">
        <v>1500</v>
      </c>
      <c r="G47" s="6">
        <v>1875</v>
      </c>
      <c r="H47" s="24">
        <v>68</v>
      </c>
    </row>
    <row r="48" spans="1:8">
      <c r="A48" s="56">
        <f t="shared" si="3"/>
        <v>213</v>
      </c>
      <c r="B48" s="6">
        <v>210</v>
      </c>
      <c r="C48" s="6">
        <v>1300</v>
      </c>
      <c r="D48" s="6" t="s">
        <v>241</v>
      </c>
      <c r="E48" s="14" t="s">
        <v>276</v>
      </c>
      <c r="F48" s="6">
        <v>1500</v>
      </c>
      <c r="G48" s="6">
        <v>1875</v>
      </c>
      <c r="H48" s="24">
        <v>68</v>
      </c>
    </row>
    <row r="49" spans="1:8">
      <c r="A49" s="56">
        <f t="shared" si="3"/>
        <v>214</v>
      </c>
      <c r="B49" s="6">
        <v>210</v>
      </c>
      <c r="C49" s="6">
        <v>1300</v>
      </c>
      <c r="D49" s="6" t="s">
        <v>241</v>
      </c>
      <c r="E49" s="14" t="s">
        <v>277</v>
      </c>
      <c r="F49" s="6">
        <v>750</v>
      </c>
      <c r="G49" s="6">
        <v>750</v>
      </c>
      <c r="H49" s="24" t="s">
        <v>278</v>
      </c>
    </row>
    <row r="50" spans="1:8">
      <c r="A50" s="56">
        <f t="shared" si="3"/>
        <v>215</v>
      </c>
      <c r="B50" s="6">
        <v>210</v>
      </c>
      <c r="C50" s="6">
        <v>1300</v>
      </c>
      <c r="D50" s="6" t="s">
        <v>241</v>
      </c>
      <c r="E50" s="14" t="s">
        <v>279</v>
      </c>
      <c r="F50" s="6">
        <v>1500</v>
      </c>
      <c r="G50" s="6">
        <v>1875</v>
      </c>
      <c r="H50" s="24">
        <v>68</v>
      </c>
    </row>
    <row r="51" spans="1:8">
      <c r="A51" s="56">
        <f t="shared" si="3"/>
        <v>216</v>
      </c>
      <c r="B51" s="6">
        <v>210</v>
      </c>
      <c r="C51" s="6">
        <v>1300</v>
      </c>
      <c r="D51" s="6" t="s">
        <v>241</v>
      </c>
      <c r="E51" s="14" t="s">
        <v>280</v>
      </c>
      <c r="F51" s="6">
        <v>2500</v>
      </c>
      <c r="G51" s="6">
        <v>3125</v>
      </c>
      <c r="H51" s="24">
        <v>120</v>
      </c>
    </row>
    <row r="52" spans="1:8">
      <c r="E52" s="14"/>
      <c r="H52" s="24"/>
    </row>
    <row r="53" spans="1:8" ht="13">
      <c r="B53" s="5"/>
      <c r="C53" s="36" t="s">
        <v>281</v>
      </c>
      <c r="H53" s="50"/>
    </row>
    <row r="54" spans="1:8">
      <c r="A54" s="56">
        <f>A51+1</f>
        <v>217</v>
      </c>
      <c r="B54" s="6">
        <v>210</v>
      </c>
      <c r="C54" s="6">
        <v>1300</v>
      </c>
      <c r="D54" s="6" t="s">
        <v>241</v>
      </c>
      <c r="E54" s="14" t="s">
        <v>282</v>
      </c>
      <c r="F54" s="6">
        <v>3000</v>
      </c>
      <c r="G54" s="6">
        <v>3750</v>
      </c>
      <c r="H54" s="24">
        <v>140</v>
      </c>
    </row>
    <row r="55" spans="1:8">
      <c r="A55" s="56">
        <f>A54+1</f>
        <v>218</v>
      </c>
      <c r="B55" s="6">
        <v>210</v>
      </c>
      <c r="C55" s="6">
        <v>1300</v>
      </c>
      <c r="D55" s="6" t="s">
        <v>241</v>
      </c>
      <c r="E55" s="14" t="s">
        <v>283</v>
      </c>
      <c r="F55" s="6">
        <v>3000</v>
      </c>
      <c r="G55" s="6">
        <v>3750</v>
      </c>
      <c r="H55" s="24">
        <v>140</v>
      </c>
    </row>
    <row r="56" spans="1:8">
      <c r="A56" s="56">
        <f>A55+1</f>
        <v>219</v>
      </c>
      <c r="B56" s="6">
        <v>210</v>
      </c>
      <c r="C56" s="6">
        <v>1300</v>
      </c>
      <c r="D56" s="6" t="s">
        <v>241</v>
      </c>
      <c r="E56" s="14" t="s">
        <v>281</v>
      </c>
      <c r="F56" s="6">
        <v>3000</v>
      </c>
      <c r="G56" s="6">
        <v>3750</v>
      </c>
      <c r="H56" s="24">
        <v>140</v>
      </c>
    </row>
    <row r="57" spans="1:8">
      <c r="A57" s="61"/>
      <c r="B57" s="58"/>
      <c r="E57" s="14"/>
      <c r="H57" s="24"/>
    </row>
    <row r="58" spans="1:8" ht="13">
      <c r="B58" s="5"/>
      <c r="C58" s="36" t="s">
        <v>284</v>
      </c>
      <c r="H58" s="50"/>
    </row>
    <row r="59" spans="1:8">
      <c r="A59" s="56">
        <f>A56+1</f>
        <v>220</v>
      </c>
      <c r="B59" s="6">
        <v>210</v>
      </c>
      <c r="C59" s="6">
        <v>1300</v>
      </c>
      <c r="D59" s="6" t="s">
        <v>241</v>
      </c>
      <c r="E59" s="14" t="s">
        <v>285</v>
      </c>
      <c r="F59" s="6">
        <v>3000</v>
      </c>
      <c r="G59" s="6">
        <v>3750</v>
      </c>
      <c r="H59" s="24">
        <v>140</v>
      </c>
    </row>
    <row r="60" spans="1:8">
      <c r="A60" s="56">
        <f>A59+1</f>
        <v>221</v>
      </c>
      <c r="B60" s="6">
        <v>210</v>
      </c>
      <c r="C60" s="6">
        <v>1300</v>
      </c>
      <c r="D60" s="6" t="s">
        <v>241</v>
      </c>
      <c r="E60" s="14" t="s">
        <v>286</v>
      </c>
      <c r="F60" s="6">
        <v>3000</v>
      </c>
      <c r="G60" s="6">
        <v>3750</v>
      </c>
      <c r="H60" s="24">
        <v>140</v>
      </c>
    </row>
    <row r="61" spans="1:8">
      <c r="A61" s="56">
        <f t="shared" ref="A61:A63" si="4">A60+1</f>
        <v>222</v>
      </c>
      <c r="B61" s="6">
        <v>210</v>
      </c>
      <c r="C61" s="6">
        <v>1300</v>
      </c>
      <c r="D61" s="6" t="s">
        <v>241</v>
      </c>
      <c r="E61" s="14" t="s">
        <v>287</v>
      </c>
      <c r="F61" s="6">
        <v>3000</v>
      </c>
      <c r="G61" s="6">
        <v>3750</v>
      </c>
      <c r="H61" s="24">
        <v>140</v>
      </c>
    </row>
    <row r="62" spans="1:8">
      <c r="A62" s="56">
        <f t="shared" si="4"/>
        <v>223</v>
      </c>
      <c r="B62" s="6">
        <v>210</v>
      </c>
      <c r="C62" s="6">
        <v>1300</v>
      </c>
      <c r="D62" s="6" t="s">
        <v>241</v>
      </c>
      <c r="E62" s="14" t="s">
        <v>288</v>
      </c>
      <c r="F62" s="6">
        <v>2000</v>
      </c>
      <c r="G62" s="6">
        <v>2500</v>
      </c>
      <c r="H62" s="24">
        <v>90</v>
      </c>
    </row>
    <row r="63" spans="1:8">
      <c r="A63" s="56">
        <f t="shared" si="4"/>
        <v>224</v>
      </c>
      <c r="B63" s="6">
        <v>210</v>
      </c>
      <c r="C63" s="6">
        <v>1300</v>
      </c>
      <c r="D63" s="6" t="s">
        <v>241</v>
      </c>
      <c r="E63" s="14" t="s">
        <v>289</v>
      </c>
      <c r="F63" s="6">
        <v>3000</v>
      </c>
      <c r="G63" s="6">
        <v>3750</v>
      </c>
      <c r="H63" s="24">
        <v>140</v>
      </c>
    </row>
    <row r="64" spans="1:8">
      <c r="E64" s="14"/>
      <c r="H64" s="24"/>
    </row>
    <row r="65" spans="1:8" ht="13">
      <c r="B65" s="5"/>
      <c r="C65" s="36" t="s">
        <v>290</v>
      </c>
      <c r="H65" s="7"/>
    </row>
    <row r="66" spans="1:8">
      <c r="A66" s="56">
        <f>A63+1</f>
        <v>225</v>
      </c>
      <c r="B66" s="6">
        <v>210</v>
      </c>
      <c r="C66" s="6">
        <v>1300</v>
      </c>
      <c r="D66" s="6" t="s">
        <v>241</v>
      </c>
      <c r="E66" s="14" t="s">
        <v>291</v>
      </c>
      <c r="F66" s="6">
        <v>2000</v>
      </c>
      <c r="G66" s="6">
        <v>2500</v>
      </c>
      <c r="H66" s="24">
        <v>90</v>
      </c>
    </row>
    <row r="67" spans="1:8">
      <c r="A67" s="56">
        <f>A66+1</f>
        <v>226</v>
      </c>
      <c r="B67" s="6">
        <v>210</v>
      </c>
      <c r="C67" s="6">
        <v>1300</v>
      </c>
      <c r="D67" s="6" t="s">
        <v>241</v>
      </c>
      <c r="E67" s="14" t="s">
        <v>292</v>
      </c>
      <c r="F67" s="6">
        <v>2000</v>
      </c>
      <c r="G67" s="6">
        <v>2500</v>
      </c>
      <c r="H67" s="24">
        <v>90</v>
      </c>
    </row>
    <row r="68" spans="1:8">
      <c r="A68" s="56">
        <f t="shared" ref="A68:A71" si="5">A67+1</f>
        <v>227</v>
      </c>
      <c r="B68" s="6">
        <v>210</v>
      </c>
      <c r="C68" s="6">
        <v>1300</v>
      </c>
      <c r="D68" s="6" t="s">
        <v>241</v>
      </c>
      <c r="E68" s="14" t="s">
        <v>293</v>
      </c>
      <c r="F68" s="6">
        <v>2000</v>
      </c>
      <c r="G68" s="6">
        <v>2500</v>
      </c>
      <c r="H68" s="24">
        <v>90</v>
      </c>
    </row>
    <row r="69" spans="1:8">
      <c r="A69" s="56">
        <f t="shared" si="5"/>
        <v>228</v>
      </c>
      <c r="B69" s="6">
        <v>210</v>
      </c>
      <c r="C69" s="6">
        <v>1300</v>
      </c>
      <c r="D69" s="6" t="s">
        <v>241</v>
      </c>
      <c r="E69" s="14" t="s">
        <v>294</v>
      </c>
      <c r="F69" s="6">
        <v>2000</v>
      </c>
      <c r="G69" s="6">
        <v>2500</v>
      </c>
      <c r="H69" s="24">
        <v>90</v>
      </c>
    </row>
    <row r="70" spans="1:8">
      <c r="A70" s="56">
        <f t="shared" si="5"/>
        <v>229</v>
      </c>
      <c r="B70" s="6">
        <v>210</v>
      </c>
      <c r="C70" s="6">
        <v>1300</v>
      </c>
      <c r="D70" s="6" t="s">
        <v>241</v>
      </c>
      <c r="E70" s="14" t="s">
        <v>295</v>
      </c>
      <c r="F70" s="6">
        <v>3000</v>
      </c>
      <c r="G70" s="6">
        <v>3750</v>
      </c>
      <c r="H70" s="24">
        <v>140</v>
      </c>
    </row>
    <row r="71" spans="1:8">
      <c r="A71" s="56">
        <f t="shared" si="5"/>
        <v>230</v>
      </c>
      <c r="B71" s="6">
        <v>210</v>
      </c>
      <c r="C71" s="6">
        <v>1300</v>
      </c>
      <c r="D71" s="6" t="s">
        <v>241</v>
      </c>
      <c r="E71" s="14" t="s">
        <v>296</v>
      </c>
      <c r="F71" s="6">
        <v>3000</v>
      </c>
      <c r="G71" s="6">
        <v>3750</v>
      </c>
      <c r="H71" s="24">
        <v>140</v>
      </c>
    </row>
    <row r="72" spans="1:8">
      <c r="E72" s="14"/>
      <c r="H72" s="24"/>
    </row>
    <row r="73" spans="1:8" ht="13">
      <c r="B73" s="5"/>
      <c r="C73" s="36" t="s">
        <v>297</v>
      </c>
      <c r="H73" s="7"/>
    </row>
    <row r="74" spans="1:8">
      <c r="A74" s="56">
        <f>A71+1</f>
        <v>231</v>
      </c>
      <c r="B74" s="6">
        <v>210</v>
      </c>
      <c r="C74" s="6">
        <v>1300</v>
      </c>
      <c r="D74" s="6" t="s">
        <v>298</v>
      </c>
      <c r="E74" s="14" t="s">
        <v>299</v>
      </c>
      <c r="F74" s="6">
        <v>5000</v>
      </c>
      <c r="G74" s="6">
        <v>6250</v>
      </c>
      <c r="H74" s="6">
        <v>230</v>
      </c>
    </row>
    <row r="75" spans="1:8">
      <c r="A75" s="56">
        <f>A74+1</f>
        <v>232</v>
      </c>
      <c r="B75" s="6">
        <v>210</v>
      </c>
      <c r="C75" s="6">
        <v>1300</v>
      </c>
      <c r="D75" s="6" t="s">
        <v>298</v>
      </c>
      <c r="E75" s="14" t="s">
        <v>300</v>
      </c>
      <c r="F75" s="6">
        <v>4000</v>
      </c>
      <c r="G75" s="6">
        <v>5000</v>
      </c>
      <c r="H75" s="6">
        <v>180</v>
      </c>
    </row>
    <row r="76" spans="1:8">
      <c r="A76" s="56">
        <f t="shared" ref="A76:A79" si="6">A75+1</f>
        <v>233</v>
      </c>
      <c r="B76" s="6">
        <v>210</v>
      </c>
      <c r="C76" s="6">
        <v>1300</v>
      </c>
      <c r="D76" s="6" t="s">
        <v>298</v>
      </c>
      <c r="E76" s="14" t="s">
        <v>301</v>
      </c>
      <c r="F76" s="6">
        <v>3000</v>
      </c>
      <c r="G76" s="6">
        <v>3750</v>
      </c>
      <c r="H76" s="6">
        <v>230</v>
      </c>
    </row>
    <row r="77" spans="1:8">
      <c r="A77" s="56">
        <f t="shared" si="6"/>
        <v>234</v>
      </c>
      <c r="B77" s="6">
        <v>210</v>
      </c>
      <c r="C77" s="6">
        <v>1300</v>
      </c>
      <c r="D77" s="6" t="s">
        <v>298</v>
      </c>
      <c r="E77" s="14" t="s">
        <v>302</v>
      </c>
      <c r="F77" s="6">
        <v>4000</v>
      </c>
      <c r="G77" s="6">
        <v>5000</v>
      </c>
      <c r="H77" s="6">
        <v>180</v>
      </c>
    </row>
    <row r="78" spans="1:8">
      <c r="A78" s="56">
        <f t="shared" si="6"/>
        <v>235</v>
      </c>
      <c r="B78" s="6">
        <v>210</v>
      </c>
      <c r="C78" s="6">
        <v>1300</v>
      </c>
      <c r="D78" s="6" t="s">
        <v>298</v>
      </c>
      <c r="E78" s="14" t="s">
        <v>303</v>
      </c>
      <c r="F78" s="6">
        <v>5000</v>
      </c>
      <c r="G78" s="6">
        <v>6250</v>
      </c>
      <c r="H78" s="6">
        <v>230</v>
      </c>
    </row>
    <row r="79" spans="1:8">
      <c r="A79" s="56">
        <f t="shared" si="6"/>
        <v>236</v>
      </c>
      <c r="B79" s="6">
        <v>210</v>
      </c>
      <c r="C79" s="6">
        <v>1300</v>
      </c>
      <c r="D79" s="6" t="s">
        <v>298</v>
      </c>
      <c r="E79" s="14" t="s">
        <v>304</v>
      </c>
      <c r="F79" s="6">
        <v>3000</v>
      </c>
      <c r="G79" s="6">
        <v>3750</v>
      </c>
      <c r="H79" s="24">
        <v>140</v>
      </c>
    </row>
    <row r="80" spans="1:8">
      <c r="H80" s="42"/>
    </row>
    <row r="81" spans="1:8">
      <c r="A81" s="61" t="s">
        <v>305</v>
      </c>
    </row>
    <row r="91" spans="1:8">
      <c r="H91" s="42"/>
    </row>
    <row r="99" spans="8:8">
      <c r="H99" s="44"/>
    </row>
    <row r="106" spans="8:8">
      <c r="H106" s="44"/>
    </row>
    <row r="116" spans="8:8">
      <c r="H116" s="44"/>
    </row>
    <row r="121" spans="8:8">
      <c r="H121" s="44"/>
    </row>
    <row r="131" spans="2:3">
      <c r="B131" s="14"/>
      <c r="C131" s="14"/>
    </row>
  </sheetData>
  <mergeCells count="2">
    <mergeCell ref="A1:H1"/>
    <mergeCell ref="A2:H2"/>
  </mergeCells>
  <phoneticPr fontId="1" type="noConversion"/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59999389629810485"/>
  </sheetPr>
  <dimension ref="A1:I57"/>
  <sheetViews>
    <sheetView topLeftCell="A34" zoomScale="104" zoomScaleNormal="104" workbookViewId="0">
      <selection activeCell="B32" sqref="B32:D32"/>
    </sheetView>
  </sheetViews>
  <sheetFormatPr defaultColWidth="10.1796875" defaultRowHeight="12.5"/>
  <cols>
    <col min="1" max="1" width="3.26953125" style="56" bestFit="1" customWidth="1"/>
    <col min="2" max="2" width="9.81640625" style="6" customWidth="1"/>
    <col min="3" max="3" width="10.453125" style="6" customWidth="1"/>
    <col min="4" max="4" width="10" style="6" customWidth="1"/>
    <col min="5" max="5" width="27.7265625" style="6" customWidth="1"/>
    <col min="6" max="6" width="8.453125" style="6" bestFit="1" customWidth="1"/>
    <col min="7" max="7" width="14.1796875" style="6" customWidth="1"/>
    <col min="8" max="8" width="12.81640625" style="6" customWidth="1"/>
    <col min="9" max="9" width="14.26953125" style="6" customWidth="1"/>
    <col min="10" max="16384" width="10.1796875" style="7"/>
  </cols>
  <sheetData>
    <row r="1" spans="1:9" ht="18">
      <c r="A1" s="72" t="s">
        <v>306</v>
      </c>
      <c r="B1" s="72"/>
      <c r="C1" s="72"/>
      <c r="D1" s="72"/>
      <c r="E1" s="72"/>
      <c r="F1" s="72"/>
      <c r="G1" s="72"/>
      <c r="H1" s="72"/>
      <c r="I1" s="72"/>
    </row>
    <row r="2" spans="1:9" ht="18">
      <c r="A2" s="72" t="s">
        <v>307</v>
      </c>
      <c r="B2" s="72"/>
      <c r="C2" s="72"/>
      <c r="D2" s="72"/>
      <c r="E2" s="72"/>
      <c r="F2" s="72"/>
      <c r="G2" s="72"/>
      <c r="H2" s="72"/>
      <c r="I2" s="72"/>
    </row>
    <row r="4" spans="1:9" s="4" customFormat="1" ht="26">
      <c r="A4" s="57" t="s">
        <v>7</v>
      </c>
      <c r="B4" s="3" t="s">
        <v>8</v>
      </c>
      <c r="C4" s="52" t="s">
        <v>9</v>
      </c>
      <c r="D4" s="66" t="s">
        <v>10</v>
      </c>
      <c r="E4" s="52" t="s">
        <v>11</v>
      </c>
      <c r="F4" s="71" t="s">
        <v>12</v>
      </c>
      <c r="G4" s="71"/>
      <c r="H4" s="66" t="s">
        <v>13</v>
      </c>
      <c r="I4" s="66" t="s">
        <v>13</v>
      </c>
    </row>
    <row r="5" spans="1:9" s="4" customFormat="1" ht="13">
      <c r="A5" s="57" t="s">
        <v>14</v>
      </c>
      <c r="B5" s="3" t="s">
        <v>308</v>
      </c>
      <c r="C5" s="3" t="s">
        <v>16</v>
      </c>
      <c r="D5" s="66" t="s">
        <v>17</v>
      </c>
      <c r="E5" s="55" t="s">
        <v>18</v>
      </c>
      <c r="F5" s="66" t="s">
        <v>19</v>
      </c>
      <c r="G5" s="66" t="s">
        <v>20</v>
      </c>
      <c r="H5" s="66" t="s">
        <v>21</v>
      </c>
      <c r="I5" s="66" t="s">
        <v>22</v>
      </c>
    </row>
    <row r="7" spans="1:9" ht="13">
      <c r="B7" s="5" t="s">
        <v>309</v>
      </c>
    </row>
    <row r="8" spans="1:9">
      <c r="A8" s="56">
        <f>'200-Vocational'!A79+1</f>
        <v>237</v>
      </c>
      <c r="B8" s="6">
        <v>250</v>
      </c>
      <c r="C8" s="6">
        <v>2001</v>
      </c>
      <c r="D8" s="6" t="s">
        <v>98</v>
      </c>
      <c r="E8" s="14" t="s">
        <v>310</v>
      </c>
      <c r="F8" s="6">
        <v>1</v>
      </c>
      <c r="G8" s="6" t="s">
        <v>98</v>
      </c>
      <c r="H8" s="18"/>
      <c r="I8" s="6">
        <v>450</v>
      </c>
    </row>
    <row r="9" spans="1:9">
      <c r="A9" s="56">
        <f>A8+1</f>
        <v>238</v>
      </c>
      <c r="B9" s="6">
        <v>250</v>
      </c>
      <c r="C9" s="6">
        <v>2001</v>
      </c>
      <c r="D9" s="6" t="s">
        <v>50</v>
      </c>
      <c r="E9" s="14" t="s">
        <v>310</v>
      </c>
      <c r="F9" s="6">
        <v>1</v>
      </c>
      <c r="G9" s="6" t="s">
        <v>27</v>
      </c>
      <c r="H9" s="18"/>
      <c r="I9" s="6">
        <v>300</v>
      </c>
    </row>
    <row r="10" spans="1:9">
      <c r="A10" s="56">
        <f t="shared" ref="A10:A15" si="0">A9+1</f>
        <v>239</v>
      </c>
      <c r="B10" s="6">
        <v>250</v>
      </c>
      <c r="C10" s="6">
        <v>2001</v>
      </c>
      <c r="D10" s="6" t="s">
        <v>98</v>
      </c>
      <c r="E10" s="14" t="s">
        <v>311</v>
      </c>
      <c r="F10" s="6">
        <v>1</v>
      </c>
      <c r="G10" s="6" t="s">
        <v>98</v>
      </c>
      <c r="H10" s="18"/>
      <c r="I10" s="6">
        <v>300</v>
      </c>
    </row>
    <row r="11" spans="1:9">
      <c r="A11" s="56">
        <f t="shared" si="0"/>
        <v>240</v>
      </c>
      <c r="B11" s="6">
        <v>250</v>
      </c>
      <c r="C11" s="6">
        <v>2001</v>
      </c>
      <c r="D11" s="6" t="s">
        <v>50</v>
      </c>
      <c r="E11" s="14" t="s">
        <v>311</v>
      </c>
      <c r="F11" s="6">
        <v>1</v>
      </c>
      <c r="G11" s="6" t="s">
        <v>27</v>
      </c>
      <c r="H11" s="18"/>
      <c r="I11" s="6">
        <v>150</v>
      </c>
    </row>
    <row r="12" spans="1:9">
      <c r="A12" s="56">
        <f t="shared" si="0"/>
        <v>241</v>
      </c>
      <c r="B12" s="6">
        <v>250</v>
      </c>
      <c r="C12" s="6">
        <v>2001</v>
      </c>
      <c r="D12" s="6" t="s">
        <v>98</v>
      </c>
      <c r="E12" s="14" t="s">
        <v>312</v>
      </c>
      <c r="F12" s="6">
        <v>1</v>
      </c>
      <c r="G12" s="6" t="s">
        <v>98</v>
      </c>
      <c r="H12" s="6" t="s">
        <v>313</v>
      </c>
      <c r="I12" s="6">
        <v>150</v>
      </c>
    </row>
    <row r="13" spans="1:9">
      <c r="A13" s="56">
        <f t="shared" si="0"/>
        <v>242</v>
      </c>
      <c r="B13" s="6">
        <v>250</v>
      </c>
      <c r="C13" s="6">
        <v>2001</v>
      </c>
      <c r="D13" s="6" t="s">
        <v>50</v>
      </c>
      <c r="E13" s="14" t="s">
        <v>312</v>
      </c>
      <c r="F13" s="6">
        <v>1</v>
      </c>
      <c r="G13" s="6" t="s">
        <v>27</v>
      </c>
      <c r="H13" s="6" t="s">
        <v>313</v>
      </c>
      <c r="I13" s="6">
        <v>75</v>
      </c>
    </row>
    <row r="14" spans="1:9">
      <c r="A14" s="56">
        <f t="shared" si="0"/>
        <v>243</v>
      </c>
      <c r="B14" s="6">
        <v>250</v>
      </c>
      <c r="C14" s="6">
        <v>2001</v>
      </c>
      <c r="D14" s="6" t="s">
        <v>98</v>
      </c>
      <c r="E14" s="14" t="s">
        <v>314</v>
      </c>
      <c r="F14" s="6">
        <v>1</v>
      </c>
      <c r="G14" s="6" t="s">
        <v>98</v>
      </c>
      <c r="H14" s="18"/>
      <c r="I14" s="6">
        <v>75</v>
      </c>
    </row>
    <row r="15" spans="1:9">
      <c r="A15" s="56">
        <f t="shared" si="0"/>
        <v>244</v>
      </c>
      <c r="B15" s="6">
        <v>250</v>
      </c>
      <c r="C15" s="6">
        <v>2001</v>
      </c>
      <c r="D15" s="6" t="s">
        <v>50</v>
      </c>
      <c r="E15" s="14" t="s">
        <v>314</v>
      </c>
      <c r="F15" s="6">
        <v>1</v>
      </c>
      <c r="G15" s="6" t="s">
        <v>27</v>
      </c>
      <c r="H15" s="18"/>
      <c r="I15" s="6">
        <v>40</v>
      </c>
    </row>
    <row r="17" spans="1:9">
      <c r="B17" s="14"/>
      <c r="C17" s="43" t="s">
        <v>315</v>
      </c>
    </row>
    <row r="18" spans="1:9">
      <c r="B18" s="14"/>
      <c r="C18" s="43" t="s">
        <v>316</v>
      </c>
    </row>
    <row r="19" spans="1:9">
      <c r="B19" s="14"/>
      <c r="C19" s="14"/>
    </row>
    <row r="20" spans="1:9" ht="13">
      <c r="B20" s="5" t="s">
        <v>317</v>
      </c>
    </row>
    <row r="21" spans="1:9">
      <c r="A21" s="56">
        <f>A15+1</f>
        <v>245</v>
      </c>
      <c r="B21" s="6">
        <v>250</v>
      </c>
      <c r="D21" s="6" t="s">
        <v>50</v>
      </c>
      <c r="E21" s="14" t="s">
        <v>318</v>
      </c>
      <c r="G21" s="6" t="s">
        <v>319</v>
      </c>
      <c r="H21" s="6">
        <v>1200</v>
      </c>
    </row>
    <row r="22" spans="1:9" ht="36.65" customHeight="1">
      <c r="E22" s="13" t="s">
        <v>320</v>
      </c>
    </row>
    <row r="23" spans="1:9">
      <c r="D23" s="6" t="s">
        <v>50</v>
      </c>
      <c r="E23" s="14" t="s">
        <v>321</v>
      </c>
      <c r="G23" s="6" t="s">
        <v>319</v>
      </c>
      <c r="H23" s="6">
        <v>800</v>
      </c>
    </row>
    <row r="24" spans="1:9" ht="50">
      <c r="E24" s="13" t="s">
        <v>322</v>
      </c>
    </row>
    <row r="26" spans="1:9" ht="13">
      <c r="B26" s="5" t="s">
        <v>323</v>
      </c>
    </row>
    <row r="27" spans="1:9">
      <c r="A27" s="56">
        <f>A21+1</f>
        <v>246</v>
      </c>
      <c r="B27" s="6">
        <v>250</v>
      </c>
      <c r="D27" s="6" t="s">
        <v>98</v>
      </c>
      <c r="E27" s="14" t="s">
        <v>324</v>
      </c>
      <c r="G27" s="6" t="s">
        <v>98</v>
      </c>
      <c r="I27" s="6">
        <v>450</v>
      </c>
    </row>
    <row r="28" spans="1:9">
      <c r="A28" s="56">
        <f>A27+1</f>
        <v>247</v>
      </c>
      <c r="B28" s="6">
        <v>250</v>
      </c>
      <c r="D28" s="6" t="s">
        <v>98</v>
      </c>
      <c r="E28" s="14" t="s">
        <v>325</v>
      </c>
      <c r="G28" s="6" t="s">
        <v>98</v>
      </c>
      <c r="I28" s="6">
        <v>450</v>
      </c>
    </row>
    <row r="29" spans="1:9">
      <c r="E29" s="14"/>
    </row>
    <row r="30" spans="1:9" ht="13">
      <c r="B30" s="5" t="s">
        <v>326</v>
      </c>
      <c r="I30" s="14"/>
    </row>
    <row r="31" spans="1:9" ht="27.65" customHeight="1">
      <c r="A31" s="56">
        <f>A28+1</f>
        <v>248</v>
      </c>
      <c r="B31" s="6">
        <v>255</v>
      </c>
      <c r="C31" s="6">
        <v>1352</v>
      </c>
      <c r="D31" s="6" t="s">
        <v>24</v>
      </c>
      <c r="E31" s="22" t="s">
        <v>327</v>
      </c>
      <c r="F31" s="20" t="s">
        <v>56</v>
      </c>
      <c r="G31" s="20" t="s">
        <v>56</v>
      </c>
      <c r="H31" s="34" t="s">
        <v>328</v>
      </c>
    </row>
    <row r="32" spans="1:9" ht="62.5" customHeight="1">
      <c r="A32" s="56">
        <f>A31+1</f>
        <v>249</v>
      </c>
      <c r="B32" s="6">
        <v>255</v>
      </c>
      <c r="C32" s="6" t="s">
        <v>329</v>
      </c>
      <c r="D32" s="6" t="s">
        <v>24</v>
      </c>
      <c r="E32" s="13" t="s">
        <v>330</v>
      </c>
      <c r="H32" s="34" t="s">
        <v>328</v>
      </c>
    </row>
    <row r="33" spans="1:9">
      <c r="A33" s="56">
        <f>A32+1</f>
        <v>250</v>
      </c>
      <c r="B33" s="6">
        <v>255</v>
      </c>
      <c r="D33" s="6" t="s">
        <v>24</v>
      </c>
      <c r="E33" s="14" t="s">
        <v>331</v>
      </c>
      <c r="H33" s="49">
        <v>0.12</v>
      </c>
    </row>
    <row r="35" spans="1:9" ht="13">
      <c r="B35" s="35" t="s">
        <v>332</v>
      </c>
      <c r="C35" s="10"/>
      <c r="E35" s="7"/>
    </row>
    <row r="36" spans="1:9" ht="13">
      <c r="B36" s="7"/>
      <c r="C36" s="37" t="s">
        <v>333</v>
      </c>
      <c r="E36" s="7"/>
    </row>
    <row r="37" spans="1:9">
      <c r="A37" s="56">
        <f>A33+1</f>
        <v>251</v>
      </c>
      <c r="B37" s="25">
        <v>250.1</v>
      </c>
      <c r="C37" s="6">
        <v>2001</v>
      </c>
      <c r="D37" s="7" t="s">
        <v>334</v>
      </c>
      <c r="E37" s="7" t="s">
        <v>335</v>
      </c>
      <c r="F37" s="7"/>
      <c r="G37" s="14" t="s">
        <v>336</v>
      </c>
      <c r="H37" s="7"/>
      <c r="I37" s="7" t="s">
        <v>337</v>
      </c>
    </row>
    <row r="38" spans="1:9">
      <c r="B38" s="25"/>
      <c r="D38" s="7"/>
      <c r="E38" s="7"/>
      <c r="F38" s="7"/>
      <c r="G38" s="14" t="s">
        <v>338</v>
      </c>
      <c r="H38" s="7"/>
      <c r="I38" s="7" t="s">
        <v>339</v>
      </c>
    </row>
    <row r="39" spans="1:9">
      <c r="A39" s="56">
        <f>A37+1</f>
        <v>252</v>
      </c>
      <c r="B39" s="25">
        <v>250.1</v>
      </c>
      <c r="C39" s="6">
        <v>3700</v>
      </c>
      <c r="D39" s="6" t="s">
        <v>340</v>
      </c>
      <c r="E39" s="7" t="s">
        <v>341</v>
      </c>
      <c r="F39" s="7"/>
      <c r="G39" s="14" t="s">
        <v>324</v>
      </c>
      <c r="H39" s="7"/>
      <c r="I39" s="7" t="s">
        <v>342</v>
      </c>
    </row>
    <row r="40" spans="1:9">
      <c r="A40" s="56">
        <f>A39+1</f>
        <v>253</v>
      </c>
      <c r="B40" s="25">
        <v>255.1</v>
      </c>
      <c r="C40" s="6">
        <v>2150</v>
      </c>
      <c r="D40" s="6" t="s">
        <v>24</v>
      </c>
      <c r="E40" s="14" t="s">
        <v>343</v>
      </c>
      <c r="H40" s="49">
        <v>0.12</v>
      </c>
    </row>
    <row r="57" spans="1:2">
      <c r="A57" s="61"/>
      <c r="B57" s="58"/>
    </row>
  </sheetData>
  <mergeCells count="3">
    <mergeCell ref="F4:G4"/>
    <mergeCell ref="A1:I1"/>
    <mergeCell ref="A2:I2"/>
  </mergeCells>
  <phoneticPr fontId="1" type="noConversion"/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I83"/>
  <sheetViews>
    <sheetView topLeftCell="A64" workbookViewId="0">
      <selection activeCell="A42" sqref="A42:D42"/>
    </sheetView>
  </sheetViews>
  <sheetFormatPr defaultRowHeight="12.5"/>
  <cols>
    <col min="1" max="1" width="3.26953125" style="56" bestFit="1" customWidth="1"/>
    <col min="2" max="2" width="10.1796875" customWidth="1"/>
    <col min="4" max="4" width="9.1796875" bestFit="1" customWidth="1"/>
    <col min="5" max="5" width="26.1796875" bestFit="1" customWidth="1"/>
    <col min="6" max="6" width="11.453125" bestFit="1" customWidth="1"/>
    <col min="7" max="7" width="10.54296875" customWidth="1"/>
    <col min="8" max="8" width="15.1796875" bestFit="1" customWidth="1"/>
    <col min="9" max="9" width="11.453125" bestFit="1" customWidth="1"/>
  </cols>
  <sheetData>
    <row r="1" spans="1:9" s="7" customFormat="1" ht="18">
      <c r="A1" s="69" t="s">
        <v>344</v>
      </c>
      <c r="B1" s="69"/>
      <c r="C1" s="69"/>
      <c r="D1" s="69"/>
      <c r="E1" s="69"/>
      <c r="F1" s="69"/>
      <c r="G1" s="69"/>
      <c r="H1" s="69"/>
      <c r="I1" s="69"/>
    </row>
    <row r="2" spans="1:9" s="7" customFormat="1" ht="18">
      <c r="A2" s="72" t="s">
        <v>345</v>
      </c>
      <c r="B2" s="72"/>
      <c r="C2" s="72"/>
      <c r="D2" s="72"/>
      <c r="E2" s="72"/>
      <c r="F2" s="72"/>
      <c r="G2" s="72"/>
      <c r="H2" s="72"/>
      <c r="I2" s="72"/>
    </row>
    <row r="3" spans="1:9" s="7" customFormat="1">
      <c r="A3" s="56"/>
      <c r="B3" s="6"/>
      <c r="C3" s="6"/>
      <c r="D3" s="6"/>
      <c r="E3" s="6"/>
      <c r="F3" s="6"/>
      <c r="G3" s="6"/>
      <c r="H3" s="6"/>
      <c r="I3" s="6"/>
    </row>
    <row r="4" spans="1:9" s="4" customFormat="1" ht="13">
      <c r="A4" s="57" t="s">
        <v>7</v>
      </c>
      <c r="B4" s="3" t="s">
        <v>8</v>
      </c>
      <c r="C4" s="52" t="s">
        <v>9</v>
      </c>
      <c r="D4" s="66" t="s">
        <v>10</v>
      </c>
      <c r="E4" s="52" t="s">
        <v>11</v>
      </c>
      <c r="F4" s="71" t="s">
        <v>12</v>
      </c>
      <c r="G4" s="71"/>
      <c r="H4" s="66" t="s">
        <v>13</v>
      </c>
      <c r="I4" s="66" t="s">
        <v>13</v>
      </c>
    </row>
    <row r="5" spans="1:9" s="4" customFormat="1" ht="13">
      <c r="A5" s="57" t="s">
        <v>14</v>
      </c>
      <c r="B5" s="3" t="s">
        <v>346</v>
      </c>
      <c r="C5" s="3" t="s">
        <v>16</v>
      </c>
      <c r="D5" s="66" t="s">
        <v>17</v>
      </c>
      <c r="E5" s="55" t="s">
        <v>18</v>
      </c>
      <c r="F5" s="66" t="s">
        <v>19</v>
      </c>
      <c r="G5" s="66" t="s">
        <v>20</v>
      </c>
      <c r="H5" s="66" t="s">
        <v>21</v>
      </c>
      <c r="I5" s="66" t="s">
        <v>22</v>
      </c>
    </row>
    <row r="6" spans="1:9" s="7" customFormat="1">
      <c r="A6" s="56"/>
      <c r="B6" s="6"/>
      <c r="C6" s="6"/>
      <c r="D6" s="6"/>
      <c r="E6" s="6"/>
      <c r="F6" s="6"/>
      <c r="G6" s="6"/>
      <c r="H6" s="6"/>
      <c r="I6" s="6"/>
    </row>
    <row r="7" spans="1:9" s="7" customFormat="1" ht="13">
      <c r="A7" s="56"/>
      <c r="B7" s="5" t="s">
        <v>347</v>
      </c>
      <c r="C7" s="6"/>
      <c r="D7" s="6"/>
      <c r="E7" s="6"/>
      <c r="F7" s="6"/>
      <c r="G7" s="6"/>
      <c r="H7" s="6"/>
      <c r="I7" s="6"/>
    </row>
    <row r="8" spans="1:9" s="7" customFormat="1">
      <c r="A8" s="56">
        <f>'250-Research'!A40+1</f>
        <v>254</v>
      </c>
      <c r="B8" s="25">
        <v>310.3</v>
      </c>
      <c r="C8" s="6">
        <v>3001</v>
      </c>
      <c r="D8" s="6" t="s">
        <v>98</v>
      </c>
      <c r="E8" s="14" t="s">
        <v>348</v>
      </c>
      <c r="F8" s="6" t="s">
        <v>349</v>
      </c>
      <c r="G8" s="6" t="s">
        <v>350</v>
      </c>
      <c r="H8" s="6"/>
      <c r="I8" s="6">
        <v>240</v>
      </c>
    </row>
    <row r="9" spans="1:9" s="7" customFormat="1">
      <c r="A9" s="56">
        <f>A8+1</f>
        <v>255</v>
      </c>
      <c r="B9" s="25">
        <v>310.3</v>
      </c>
      <c r="C9" s="6">
        <v>3001</v>
      </c>
      <c r="D9" s="6" t="s">
        <v>98</v>
      </c>
      <c r="E9" s="14" t="s">
        <v>348</v>
      </c>
      <c r="F9" s="6" t="s">
        <v>349</v>
      </c>
      <c r="G9" s="6" t="s">
        <v>351</v>
      </c>
      <c r="H9" s="6"/>
      <c r="I9" s="6">
        <v>240</v>
      </c>
    </row>
    <row r="10" spans="1:9" s="7" customFormat="1">
      <c r="A10" s="56">
        <f t="shared" ref="A10:A24" si="0">A9+1</f>
        <v>256</v>
      </c>
      <c r="B10" s="25">
        <v>310.3</v>
      </c>
      <c r="C10" s="6">
        <v>3001</v>
      </c>
      <c r="D10" s="6" t="s">
        <v>98</v>
      </c>
      <c r="E10" s="14" t="s">
        <v>348</v>
      </c>
      <c r="F10" s="6" t="s">
        <v>83</v>
      </c>
      <c r="G10" s="6" t="s">
        <v>352</v>
      </c>
      <c r="H10" s="6"/>
      <c r="I10" s="6">
        <v>180</v>
      </c>
    </row>
    <row r="11" spans="1:9" s="7" customFormat="1">
      <c r="A11" s="56">
        <f t="shared" si="0"/>
        <v>257</v>
      </c>
      <c r="B11" s="25">
        <v>310.3</v>
      </c>
      <c r="C11" s="6">
        <v>3001</v>
      </c>
      <c r="D11" s="6" t="s">
        <v>98</v>
      </c>
      <c r="E11" s="14" t="s">
        <v>348</v>
      </c>
      <c r="F11" s="6" t="s">
        <v>83</v>
      </c>
      <c r="G11" s="6" t="s">
        <v>351</v>
      </c>
      <c r="H11" s="6"/>
      <c r="I11" s="6">
        <v>180</v>
      </c>
    </row>
    <row r="12" spans="1:9" s="7" customFormat="1">
      <c r="A12" s="56">
        <f t="shared" si="0"/>
        <v>258</v>
      </c>
      <c r="B12" s="25">
        <v>310.3</v>
      </c>
      <c r="C12" s="6">
        <v>3001</v>
      </c>
      <c r="D12" s="6" t="s">
        <v>98</v>
      </c>
      <c r="E12" s="14" t="s">
        <v>348</v>
      </c>
      <c r="F12" s="6">
        <v>1</v>
      </c>
      <c r="G12" s="6" t="s">
        <v>98</v>
      </c>
      <c r="H12" s="6"/>
      <c r="I12" s="6">
        <v>120</v>
      </c>
    </row>
    <row r="13" spans="1:9" s="7" customFormat="1">
      <c r="A13" s="56">
        <f t="shared" si="0"/>
        <v>259</v>
      </c>
      <c r="B13" s="6">
        <v>310.31</v>
      </c>
      <c r="C13" s="6">
        <v>3100</v>
      </c>
      <c r="D13" s="6" t="s">
        <v>98</v>
      </c>
      <c r="E13" s="14" t="s">
        <v>353</v>
      </c>
      <c r="F13" s="6">
        <v>1</v>
      </c>
      <c r="G13" s="6" t="s">
        <v>98</v>
      </c>
      <c r="H13" s="6"/>
      <c r="I13" s="6">
        <v>180</v>
      </c>
    </row>
    <row r="14" spans="1:9" s="7" customFormat="1">
      <c r="A14" s="56">
        <f t="shared" si="0"/>
        <v>260</v>
      </c>
      <c r="B14" s="6">
        <v>310.32</v>
      </c>
      <c r="C14" s="6">
        <v>3200</v>
      </c>
      <c r="D14" s="6" t="s">
        <v>98</v>
      </c>
      <c r="E14" s="14" t="s">
        <v>354</v>
      </c>
      <c r="F14" s="6">
        <v>1</v>
      </c>
      <c r="G14" s="6" t="s">
        <v>98</v>
      </c>
      <c r="H14" s="6"/>
      <c r="I14" s="6">
        <v>240</v>
      </c>
    </row>
    <row r="15" spans="1:9" s="7" customFormat="1">
      <c r="A15" s="56">
        <f t="shared" si="0"/>
        <v>261</v>
      </c>
      <c r="B15" s="6">
        <v>310.33</v>
      </c>
      <c r="C15" s="6">
        <v>3300</v>
      </c>
      <c r="D15" s="6" t="s">
        <v>340</v>
      </c>
      <c r="E15" s="14" t="s">
        <v>355</v>
      </c>
      <c r="F15" s="6">
        <v>1</v>
      </c>
      <c r="G15" s="6" t="s">
        <v>356</v>
      </c>
      <c r="H15" s="6"/>
      <c r="I15" s="6">
        <v>120</v>
      </c>
    </row>
    <row r="16" spans="1:9" s="7" customFormat="1">
      <c r="A16" s="56">
        <f t="shared" si="0"/>
        <v>262</v>
      </c>
      <c r="B16" s="6">
        <v>310.33</v>
      </c>
      <c r="C16" s="6">
        <v>3300</v>
      </c>
      <c r="D16" s="6" t="s">
        <v>340</v>
      </c>
      <c r="E16" s="14" t="s">
        <v>355</v>
      </c>
      <c r="F16" s="6" t="s">
        <v>357</v>
      </c>
      <c r="G16" s="6" t="s">
        <v>356</v>
      </c>
      <c r="H16" s="18"/>
      <c r="I16" s="6">
        <v>80</v>
      </c>
    </row>
    <row r="17" spans="1:9" s="7" customFormat="1">
      <c r="A17" s="56">
        <f t="shared" si="0"/>
        <v>263</v>
      </c>
      <c r="B17" s="6">
        <v>310.35000000000002</v>
      </c>
      <c r="C17" s="6">
        <v>3500</v>
      </c>
      <c r="D17" s="6" t="s">
        <v>340</v>
      </c>
      <c r="E17" s="14" t="s">
        <v>358</v>
      </c>
      <c r="F17" s="6" t="s">
        <v>359</v>
      </c>
      <c r="G17" s="6" t="s">
        <v>360</v>
      </c>
      <c r="H17" s="18"/>
      <c r="I17" s="6">
        <v>60</v>
      </c>
    </row>
    <row r="18" spans="1:9" s="7" customFormat="1">
      <c r="A18" s="56">
        <f t="shared" si="0"/>
        <v>264</v>
      </c>
      <c r="B18" s="6">
        <v>310.35000000000002</v>
      </c>
      <c r="C18" s="6">
        <v>3500</v>
      </c>
      <c r="D18" s="6" t="s">
        <v>340</v>
      </c>
      <c r="E18" s="14" t="s">
        <v>358</v>
      </c>
      <c r="F18" s="6">
        <v>1</v>
      </c>
      <c r="G18" s="6" t="s">
        <v>360</v>
      </c>
      <c r="H18" s="6"/>
      <c r="I18" s="6">
        <v>120</v>
      </c>
    </row>
    <row r="19" spans="1:9" s="7" customFormat="1">
      <c r="A19" s="56">
        <f t="shared" si="0"/>
        <v>265</v>
      </c>
      <c r="B19" s="6">
        <v>310.36</v>
      </c>
      <c r="C19" s="6">
        <v>3600</v>
      </c>
      <c r="D19" s="6" t="s">
        <v>340</v>
      </c>
      <c r="E19" s="14" t="s">
        <v>361</v>
      </c>
      <c r="F19" s="6" t="s">
        <v>359</v>
      </c>
      <c r="G19" s="6" t="s">
        <v>96</v>
      </c>
      <c r="H19" s="18"/>
      <c r="I19" s="6">
        <v>100</v>
      </c>
    </row>
    <row r="20" spans="1:9" s="7" customFormat="1">
      <c r="A20" s="56">
        <f t="shared" si="0"/>
        <v>266</v>
      </c>
      <c r="B20" s="6">
        <v>310.36</v>
      </c>
      <c r="C20" s="6">
        <v>3600</v>
      </c>
      <c r="D20" s="6" t="s">
        <v>340</v>
      </c>
      <c r="E20" s="14" t="s">
        <v>361</v>
      </c>
      <c r="F20" s="6">
        <v>1</v>
      </c>
      <c r="G20" s="6" t="s">
        <v>96</v>
      </c>
      <c r="H20" s="6"/>
      <c r="I20" s="6">
        <v>120</v>
      </c>
    </row>
    <row r="21" spans="1:9" s="7" customFormat="1">
      <c r="A21" s="56">
        <f t="shared" si="0"/>
        <v>267</v>
      </c>
      <c r="B21" s="6">
        <v>310.38</v>
      </c>
      <c r="C21" s="6"/>
      <c r="D21" s="6" t="s">
        <v>98</v>
      </c>
      <c r="E21" s="14" t="s">
        <v>362</v>
      </c>
      <c r="F21" s="40">
        <v>1</v>
      </c>
      <c r="G21" s="6" t="s">
        <v>363</v>
      </c>
      <c r="H21" s="6"/>
      <c r="I21" s="6">
        <v>40</v>
      </c>
    </row>
    <row r="22" spans="1:9" s="7" customFormat="1">
      <c r="A22" s="56">
        <f t="shared" si="0"/>
        <v>268</v>
      </c>
      <c r="B22" s="25">
        <v>310.5</v>
      </c>
      <c r="C22" s="6">
        <v>5000</v>
      </c>
      <c r="D22" s="6" t="s">
        <v>340</v>
      </c>
      <c r="E22" s="14" t="s">
        <v>364</v>
      </c>
      <c r="F22" s="6">
        <v>1</v>
      </c>
      <c r="G22" s="6" t="s">
        <v>340</v>
      </c>
      <c r="H22" s="6"/>
      <c r="I22" s="6">
        <v>120</v>
      </c>
    </row>
    <row r="23" spans="1:9" s="7" customFormat="1">
      <c r="A23" s="56">
        <f t="shared" si="0"/>
        <v>269</v>
      </c>
      <c r="B23" s="25">
        <v>315.5</v>
      </c>
      <c r="C23" s="6">
        <v>3450</v>
      </c>
      <c r="D23" s="6" t="s">
        <v>98</v>
      </c>
      <c r="E23" s="14" t="s">
        <v>365</v>
      </c>
      <c r="F23" s="6"/>
      <c r="G23" s="6"/>
      <c r="H23" s="6"/>
      <c r="I23" s="6">
        <v>20</v>
      </c>
    </row>
    <row r="24" spans="1:9" s="7" customFormat="1" ht="50">
      <c r="A24" s="56">
        <f t="shared" si="0"/>
        <v>270</v>
      </c>
      <c r="B24" s="25">
        <v>315.5</v>
      </c>
      <c r="C24" s="6">
        <v>3450</v>
      </c>
      <c r="D24" s="6" t="s">
        <v>83</v>
      </c>
      <c r="E24" s="22" t="s">
        <v>366</v>
      </c>
      <c r="F24" s="17" t="s">
        <v>367</v>
      </c>
      <c r="G24" s="20"/>
      <c r="H24" s="17" t="s">
        <v>368</v>
      </c>
      <c r="I24" s="51" t="s">
        <v>369</v>
      </c>
    </row>
    <row r="25" spans="1:9" s="7" customFormat="1">
      <c r="A25" s="56"/>
      <c r="B25" s="6"/>
      <c r="C25" s="6"/>
      <c r="D25" s="6"/>
      <c r="E25" s="6"/>
      <c r="F25" s="6"/>
      <c r="G25" s="6"/>
      <c r="H25" s="6"/>
      <c r="I25" s="14"/>
    </row>
    <row r="26" spans="1:9" s="7" customFormat="1" ht="13">
      <c r="A26" s="56"/>
      <c r="B26" s="5" t="s">
        <v>370</v>
      </c>
      <c r="C26" s="6"/>
      <c r="D26" s="6"/>
      <c r="E26" s="6"/>
      <c r="F26" s="6"/>
      <c r="G26" s="6"/>
      <c r="H26" s="6"/>
      <c r="I26" s="6"/>
    </row>
    <row r="27" spans="1:9" s="7" customFormat="1">
      <c r="A27" s="56">
        <f>A24+1</f>
        <v>271</v>
      </c>
      <c r="B27" s="25">
        <v>310.5</v>
      </c>
      <c r="C27" s="6">
        <v>5000</v>
      </c>
      <c r="D27" s="6" t="s">
        <v>371</v>
      </c>
      <c r="E27" s="7" t="s">
        <v>372</v>
      </c>
      <c r="F27" s="6">
        <v>1</v>
      </c>
      <c r="G27" s="34" t="s">
        <v>373</v>
      </c>
      <c r="H27" s="6">
        <v>400</v>
      </c>
      <c r="I27" s="6"/>
    </row>
    <row r="28" spans="1:9" s="7" customFormat="1">
      <c r="A28" s="56">
        <f>A27+1</f>
        <v>272</v>
      </c>
      <c r="B28" s="25">
        <v>310.5</v>
      </c>
      <c r="C28" s="6">
        <v>5000</v>
      </c>
      <c r="D28" s="6" t="s">
        <v>371</v>
      </c>
      <c r="E28" s="7" t="s">
        <v>374</v>
      </c>
      <c r="F28" s="6">
        <v>1</v>
      </c>
      <c r="G28" s="34"/>
      <c r="H28" s="6">
        <v>120</v>
      </c>
      <c r="I28" s="6"/>
    </row>
    <row r="29" spans="1:9" s="7" customFormat="1">
      <c r="A29" s="56">
        <f t="shared" ref="A29:A56" si="1">A28+1</f>
        <v>273</v>
      </c>
      <c r="B29" s="6">
        <v>315.51</v>
      </c>
      <c r="C29" s="6">
        <v>5051</v>
      </c>
      <c r="D29" s="6" t="s">
        <v>371</v>
      </c>
      <c r="E29" s="7" t="s">
        <v>375</v>
      </c>
      <c r="F29" s="6" t="s">
        <v>37</v>
      </c>
      <c r="G29" s="34"/>
      <c r="H29" s="6">
        <v>100</v>
      </c>
      <c r="I29" s="6"/>
    </row>
    <row r="30" spans="1:9" s="7" customFormat="1">
      <c r="A30" s="56">
        <f t="shared" si="1"/>
        <v>274</v>
      </c>
      <c r="B30" s="6">
        <v>315.51</v>
      </c>
      <c r="C30" s="6">
        <v>5051</v>
      </c>
      <c r="D30" s="6" t="s">
        <v>371</v>
      </c>
      <c r="E30" s="7" t="s">
        <v>376</v>
      </c>
      <c r="F30" s="6" t="s">
        <v>37</v>
      </c>
      <c r="G30" s="34"/>
      <c r="H30" s="6">
        <v>40</v>
      </c>
      <c r="I30" s="6"/>
    </row>
    <row r="31" spans="1:9" s="7" customFormat="1">
      <c r="A31" s="56">
        <f t="shared" si="1"/>
        <v>275</v>
      </c>
      <c r="B31" s="6">
        <v>315.51</v>
      </c>
      <c r="C31" s="6">
        <v>5051</v>
      </c>
      <c r="D31" s="6" t="s">
        <v>371</v>
      </c>
      <c r="E31" s="7" t="s">
        <v>377</v>
      </c>
      <c r="F31" s="6" t="s">
        <v>37</v>
      </c>
      <c r="G31" s="34"/>
      <c r="H31" s="6">
        <v>20</v>
      </c>
      <c r="I31" s="6" t="s">
        <v>378</v>
      </c>
    </row>
    <row r="32" spans="1:9" s="7" customFormat="1">
      <c r="A32" s="56">
        <f t="shared" si="1"/>
        <v>276</v>
      </c>
      <c r="B32" s="6">
        <v>315.51</v>
      </c>
      <c r="C32" s="6">
        <v>5051</v>
      </c>
      <c r="D32" s="6" t="s">
        <v>371</v>
      </c>
      <c r="E32" s="7" t="s">
        <v>379</v>
      </c>
      <c r="F32" s="6" t="s">
        <v>56</v>
      </c>
      <c r="G32" s="6" t="s">
        <v>380</v>
      </c>
      <c r="H32" s="6">
        <v>180</v>
      </c>
      <c r="I32" s="6"/>
    </row>
    <row r="33" spans="1:9" s="7" customFormat="1">
      <c r="A33" s="56">
        <f t="shared" si="1"/>
        <v>277</v>
      </c>
      <c r="B33" s="25">
        <v>310.5</v>
      </c>
      <c r="C33" s="6">
        <v>5000</v>
      </c>
      <c r="D33" s="6" t="s">
        <v>371</v>
      </c>
      <c r="E33" s="7" t="s">
        <v>381</v>
      </c>
      <c r="F33" s="6">
        <v>1</v>
      </c>
      <c r="G33" s="6" t="s">
        <v>356</v>
      </c>
      <c r="H33" s="6">
        <v>120</v>
      </c>
      <c r="I33" s="6">
        <v>120</v>
      </c>
    </row>
    <row r="34" spans="1:9" s="7" customFormat="1">
      <c r="A34" s="56">
        <f t="shared" si="1"/>
        <v>278</v>
      </c>
      <c r="B34" s="25">
        <v>310.5</v>
      </c>
      <c r="C34" s="6">
        <v>5000</v>
      </c>
      <c r="D34" s="6" t="s">
        <v>371</v>
      </c>
      <c r="E34" s="7" t="s">
        <v>382</v>
      </c>
      <c r="F34" s="6">
        <v>1</v>
      </c>
      <c r="G34" s="6" t="s">
        <v>383</v>
      </c>
      <c r="H34" s="6">
        <v>320</v>
      </c>
      <c r="I34" s="6">
        <v>320</v>
      </c>
    </row>
    <row r="35" spans="1:9" s="7" customFormat="1">
      <c r="A35" s="56">
        <f t="shared" si="1"/>
        <v>279</v>
      </c>
      <c r="B35" s="25">
        <v>310.5</v>
      </c>
      <c r="C35" s="6">
        <v>5000</v>
      </c>
      <c r="D35" s="6" t="s">
        <v>371</v>
      </c>
      <c r="E35" s="7" t="s">
        <v>384</v>
      </c>
      <c r="F35" s="6">
        <v>1</v>
      </c>
      <c r="G35" s="6" t="s">
        <v>350</v>
      </c>
      <c r="H35" s="6">
        <v>240</v>
      </c>
      <c r="I35" s="6">
        <v>240</v>
      </c>
    </row>
    <row r="36" spans="1:9" s="7" customFormat="1">
      <c r="A36" s="56">
        <f t="shared" si="1"/>
        <v>280</v>
      </c>
      <c r="B36" s="25">
        <v>310.5</v>
      </c>
      <c r="C36" s="6">
        <v>5000</v>
      </c>
      <c r="D36" s="6" t="s">
        <v>371</v>
      </c>
      <c r="E36" s="7" t="s">
        <v>385</v>
      </c>
      <c r="F36" s="6">
        <v>1</v>
      </c>
      <c r="G36" s="6" t="s">
        <v>386</v>
      </c>
      <c r="H36" s="6">
        <v>180</v>
      </c>
      <c r="I36" s="6">
        <v>180</v>
      </c>
    </row>
    <row r="37" spans="1:9" s="7" customFormat="1">
      <c r="A37" s="56">
        <f t="shared" si="1"/>
        <v>281</v>
      </c>
      <c r="B37" s="25">
        <v>310.5</v>
      </c>
      <c r="C37" s="6">
        <v>5000</v>
      </c>
      <c r="D37" s="6" t="s">
        <v>371</v>
      </c>
      <c r="E37" s="7" t="s">
        <v>387</v>
      </c>
      <c r="F37" s="6">
        <v>1</v>
      </c>
      <c r="G37" s="6" t="s">
        <v>386</v>
      </c>
      <c r="H37" s="6">
        <v>180</v>
      </c>
      <c r="I37" s="6">
        <v>180</v>
      </c>
    </row>
    <row r="38" spans="1:9" s="7" customFormat="1" ht="14.15" customHeight="1">
      <c r="A38" s="56">
        <f t="shared" si="1"/>
        <v>282</v>
      </c>
      <c r="B38" s="25">
        <v>310.5</v>
      </c>
      <c r="C38" s="6">
        <v>5000</v>
      </c>
      <c r="D38" s="6" t="s">
        <v>371</v>
      </c>
      <c r="E38" s="7" t="s">
        <v>388</v>
      </c>
      <c r="F38" s="6">
        <v>1</v>
      </c>
      <c r="G38" s="6" t="s">
        <v>386</v>
      </c>
      <c r="H38" s="6">
        <v>120</v>
      </c>
      <c r="I38" s="6">
        <v>120</v>
      </c>
    </row>
    <row r="39" spans="1:9" s="7" customFormat="1">
      <c r="A39" s="56">
        <f t="shared" si="1"/>
        <v>283</v>
      </c>
      <c r="B39" s="25">
        <v>310.5</v>
      </c>
      <c r="C39" s="6">
        <v>5000</v>
      </c>
      <c r="D39" s="6" t="s">
        <v>371</v>
      </c>
      <c r="E39" s="7" t="s">
        <v>356</v>
      </c>
      <c r="F39" s="6">
        <v>1</v>
      </c>
      <c r="G39" s="6" t="s">
        <v>389</v>
      </c>
      <c r="H39" s="6">
        <v>120</v>
      </c>
      <c r="I39" s="6">
        <v>120</v>
      </c>
    </row>
    <row r="40" spans="1:9" s="7" customFormat="1">
      <c r="A40" s="56">
        <f t="shared" si="1"/>
        <v>284</v>
      </c>
      <c r="B40" s="25">
        <v>310.5</v>
      </c>
      <c r="C40" s="6">
        <v>5000</v>
      </c>
      <c r="D40" s="6" t="s">
        <v>371</v>
      </c>
      <c r="E40" s="7" t="s">
        <v>390</v>
      </c>
      <c r="F40" s="6">
        <v>2</v>
      </c>
      <c r="G40" s="6" t="s">
        <v>389</v>
      </c>
      <c r="H40" s="6">
        <v>240</v>
      </c>
      <c r="I40" s="6">
        <v>120</v>
      </c>
    </row>
    <row r="41" spans="1:9" s="7" customFormat="1">
      <c r="A41" s="56">
        <f t="shared" si="1"/>
        <v>285</v>
      </c>
      <c r="B41" s="25">
        <v>310.5</v>
      </c>
      <c r="C41" s="6">
        <v>5000</v>
      </c>
      <c r="D41" s="6" t="s">
        <v>371</v>
      </c>
      <c r="E41" s="7" t="s">
        <v>390</v>
      </c>
      <c r="F41" s="6" t="s">
        <v>391</v>
      </c>
      <c r="G41" s="6" t="s">
        <v>389</v>
      </c>
      <c r="H41" s="6" t="s">
        <v>392</v>
      </c>
      <c r="I41" s="6">
        <v>80</v>
      </c>
    </row>
    <row r="42" spans="1:9" s="7" customFormat="1" ht="50.5" customHeight="1">
      <c r="A42" s="56">
        <f t="shared" si="1"/>
        <v>286</v>
      </c>
      <c r="B42" s="25">
        <v>310.5</v>
      </c>
      <c r="C42" s="6">
        <v>5000</v>
      </c>
      <c r="D42" s="6" t="s">
        <v>371</v>
      </c>
      <c r="E42" s="12" t="s">
        <v>393</v>
      </c>
      <c r="F42" s="6" t="s">
        <v>394</v>
      </c>
      <c r="G42" s="6" t="s">
        <v>395</v>
      </c>
      <c r="H42" s="34"/>
      <c r="I42" s="34">
        <v>120</v>
      </c>
    </row>
    <row r="43" spans="1:9" s="7" customFormat="1" ht="25">
      <c r="A43" s="56">
        <f t="shared" si="1"/>
        <v>287</v>
      </c>
      <c r="B43" s="25">
        <v>310.5</v>
      </c>
      <c r="C43" s="6">
        <v>5000</v>
      </c>
      <c r="D43" s="6" t="s">
        <v>340</v>
      </c>
      <c r="E43" s="13" t="s">
        <v>396</v>
      </c>
      <c r="F43" s="6" t="s">
        <v>56</v>
      </c>
      <c r="G43" s="6" t="s">
        <v>340</v>
      </c>
      <c r="H43" s="6"/>
      <c r="I43" s="6">
        <v>120</v>
      </c>
    </row>
    <row r="44" spans="1:9" s="7" customFormat="1">
      <c r="A44" s="56">
        <f t="shared" si="1"/>
        <v>288</v>
      </c>
      <c r="B44" s="6">
        <v>315.51</v>
      </c>
      <c r="C44" s="6">
        <v>5051</v>
      </c>
      <c r="D44" s="6" t="s">
        <v>371</v>
      </c>
      <c r="E44" s="7" t="s">
        <v>397</v>
      </c>
      <c r="F44" s="6" t="s">
        <v>56</v>
      </c>
      <c r="G44" s="6" t="s">
        <v>398</v>
      </c>
      <c r="I44" s="6" t="s">
        <v>399</v>
      </c>
    </row>
    <row r="45" spans="1:9" s="7" customFormat="1">
      <c r="A45" s="56">
        <f t="shared" si="1"/>
        <v>289</v>
      </c>
      <c r="B45" s="6">
        <v>315.51</v>
      </c>
      <c r="C45" s="6">
        <v>5051</v>
      </c>
      <c r="D45" s="6" t="s">
        <v>371</v>
      </c>
      <c r="E45" s="7" t="s">
        <v>400</v>
      </c>
      <c r="F45" s="6" t="s">
        <v>56</v>
      </c>
      <c r="G45" s="6" t="s">
        <v>56</v>
      </c>
      <c r="I45" s="6">
        <v>18</v>
      </c>
    </row>
    <row r="46" spans="1:9" s="7" customFormat="1">
      <c r="A46" s="56">
        <f t="shared" si="1"/>
        <v>290</v>
      </c>
      <c r="B46" s="6">
        <v>315.51</v>
      </c>
      <c r="C46" s="6">
        <v>5051</v>
      </c>
      <c r="D46" s="6" t="s">
        <v>371</v>
      </c>
      <c r="E46" s="7" t="s">
        <v>401</v>
      </c>
      <c r="F46" s="6" t="s">
        <v>56</v>
      </c>
      <c r="G46" s="6" t="s">
        <v>56</v>
      </c>
      <c r="I46" s="6">
        <v>18</v>
      </c>
    </row>
    <row r="47" spans="1:9" s="7" customFormat="1">
      <c r="A47" s="56">
        <f t="shared" si="1"/>
        <v>291</v>
      </c>
      <c r="B47" s="6">
        <v>315.51</v>
      </c>
      <c r="C47" s="6">
        <v>5051</v>
      </c>
      <c r="D47" s="6" t="s">
        <v>371</v>
      </c>
      <c r="E47" s="7" t="s">
        <v>402</v>
      </c>
      <c r="F47" s="6" t="s">
        <v>403</v>
      </c>
      <c r="G47" s="6"/>
      <c r="H47" s="6">
        <v>1500</v>
      </c>
    </row>
    <row r="48" spans="1:9" s="7" customFormat="1">
      <c r="A48" s="56">
        <f t="shared" si="1"/>
        <v>292</v>
      </c>
      <c r="B48" s="6">
        <v>315.51</v>
      </c>
      <c r="C48" s="6">
        <v>5051</v>
      </c>
      <c r="D48" s="6" t="s">
        <v>371</v>
      </c>
      <c r="E48" s="7" t="s">
        <v>404</v>
      </c>
      <c r="F48" s="6" t="s">
        <v>405</v>
      </c>
      <c r="G48" s="6" t="s">
        <v>406</v>
      </c>
      <c r="H48" s="6">
        <v>600</v>
      </c>
    </row>
    <row r="49" spans="1:9" s="7" customFormat="1">
      <c r="A49" s="56">
        <f t="shared" si="1"/>
        <v>293</v>
      </c>
      <c r="B49" s="6">
        <v>315.51</v>
      </c>
      <c r="C49" s="6">
        <v>5051</v>
      </c>
      <c r="D49" s="6" t="s">
        <v>371</v>
      </c>
      <c r="E49" s="7" t="s">
        <v>404</v>
      </c>
      <c r="F49" s="6" t="s">
        <v>407</v>
      </c>
      <c r="G49" s="6" t="s">
        <v>406</v>
      </c>
      <c r="H49" s="6">
        <v>800</v>
      </c>
      <c r="I49" s="6"/>
    </row>
    <row r="50" spans="1:9" s="7" customFormat="1">
      <c r="A50" s="56">
        <f t="shared" si="1"/>
        <v>294</v>
      </c>
      <c r="B50" s="6">
        <v>315.51</v>
      </c>
      <c r="C50" s="6">
        <v>5051</v>
      </c>
      <c r="D50" s="6" t="s">
        <v>371</v>
      </c>
      <c r="E50" s="7" t="s">
        <v>404</v>
      </c>
      <c r="F50" s="6" t="s">
        <v>408</v>
      </c>
      <c r="G50" s="6" t="s">
        <v>406</v>
      </c>
      <c r="H50" s="6">
        <v>1200</v>
      </c>
      <c r="I50" s="6"/>
    </row>
    <row r="51" spans="1:9" s="7" customFormat="1">
      <c r="A51" s="56">
        <f t="shared" si="1"/>
        <v>295</v>
      </c>
      <c r="B51" s="6">
        <v>315.51</v>
      </c>
      <c r="C51" s="6">
        <v>5051</v>
      </c>
      <c r="D51" s="6" t="s">
        <v>371</v>
      </c>
      <c r="E51" s="7" t="s">
        <v>404</v>
      </c>
      <c r="F51" s="6" t="s">
        <v>409</v>
      </c>
      <c r="G51" s="6" t="s">
        <v>406</v>
      </c>
      <c r="H51" s="6">
        <v>1600</v>
      </c>
      <c r="I51" s="6"/>
    </row>
    <row r="52" spans="1:9" s="7" customFormat="1">
      <c r="A52" s="56">
        <f t="shared" si="1"/>
        <v>296</v>
      </c>
      <c r="B52" s="6">
        <v>315.51</v>
      </c>
      <c r="C52" s="6">
        <v>5051</v>
      </c>
      <c r="D52" s="6" t="s">
        <v>371</v>
      </c>
      <c r="E52" s="7" t="s">
        <v>404</v>
      </c>
      <c r="F52" s="6" t="s">
        <v>410</v>
      </c>
      <c r="G52" s="6" t="s">
        <v>406</v>
      </c>
      <c r="H52" s="6">
        <v>2000</v>
      </c>
      <c r="I52" s="6"/>
    </row>
    <row r="53" spans="1:9" s="7" customFormat="1">
      <c r="A53" s="56">
        <f t="shared" si="1"/>
        <v>297</v>
      </c>
      <c r="B53" s="6">
        <v>315.51</v>
      </c>
      <c r="C53" s="6">
        <v>5051</v>
      </c>
      <c r="D53" s="6" t="s">
        <v>371</v>
      </c>
      <c r="E53" s="7" t="s">
        <v>411</v>
      </c>
      <c r="F53" s="6" t="s">
        <v>37</v>
      </c>
      <c r="G53" s="6"/>
      <c r="H53" s="6">
        <v>80</v>
      </c>
      <c r="I53" s="6"/>
    </row>
    <row r="54" spans="1:9" s="7" customFormat="1">
      <c r="A54" s="56">
        <f t="shared" si="1"/>
        <v>298</v>
      </c>
      <c r="B54" s="6">
        <v>315.51</v>
      </c>
      <c r="C54" s="6">
        <v>5051</v>
      </c>
      <c r="D54" s="6" t="s">
        <v>371</v>
      </c>
      <c r="E54" s="7" t="s">
        <v>412</v>
      </c>
      <c r="F54" s="6" t="s">
        <v>56</v>
      </c>
      <c r="G54" s="6" t="s">
        <v>229</v>
      </c>
      <c r="H54" s="6"/>
      <c r="I54" s="6">
        <v>20</v>
      </c>
    </row>
    <row r="55" spans="1:9" s="7" customFormat="1">
      <c r="A55" s="56">
        <f t="shared" si="1"/>
        <v>299</v>
      </c>
      <c r="B55" s="6">
        <v>315.51</v>
      </c>
      <c r="C55" s="6">
        <v>5051</v>
      </c>
      <c r="D55" s="6" t="s">
        <v>371</v>
      </c>
      <c r="E55" s="7" t="s">
        <v>413</v>
      </c>
      <c r="G55" s="6"/>
      <c r="H55" s="6">
        <v>80</v>
      </c>
      <c r="I55" s="6"/>
    </row>
    <row r="56" spans="1:9">
      <c r="A56" s="56">
        <f t="shared" si="1"/>
        <v>300</v>
      </c>
      <c r="B56" s="6">
        <v>315.51</v>
      </c>
      <c r="C56" s="6">
        <v>5051</v>
      </c>
      <c r="D56" s="45" t="s">
        <v>371</v>
      </c>
      <c r="E56" s="7" t="s">
        <v>166</v>
      </c>
      <c r="F56" s="6" t="s">
        <v>414</v>
      </c>
      <c r="H56" s="49">
        <v>0.1</v>
      </c>
    </row>
    <row r="57" spans="1:9" s="7" customFormat="1">
      <c r="A57" s="61"/>
      <c r="B57" s="65"/>
      <c r="C57" s="6"/>
      <c r="D57" s="6"/>
      <c r="E57" s="13"/>
      <c r="F57" s="6"/>
      <c r="G57" s="6"/>
      <c r="H57" s="6"/>
      <c r="I57" s="6"/>
    </row>
    <row r="58" spans="1:9" s="7" customFormat="1" ht="13">
      <c r="A58" s="56"/>
      <c r="B58" s="5" t="s">
        <v>415</v>
      </c>
      <c r="D58" s="6"/>
      <c r="E58" s="6"/>
      <c r="F58" s="6"/>
      <c r="G58" s="6"/>
      <c r="H58" s="6"/>
      <c r="I58" s="6"/>
    </row>
    <row r="59" spans="1:9" s="7" customFormat="1">
      <c r="A59" s="56">
        <f>A56+1</f>
        <v>301</v>
      </c>
      <c r="B59" s="25">
        <v>310.5</v>
      </c>
      <c r="C59" s="6">
        <v>5000</v>
      </c>
      <c r="D59" s="6" t="s">
        <v>371</v>
      </c>
      <c r="E59" s="7" t="s">
        <v>416</v>
      </c>
      <c r="F59" s="6">
        <v>1</v>
      </c>
      <c r="G59" s="6" t="s">
        <v>416</v>
      </c>
      <c r="H59" s="6"/>
      <c r="I59" s="6">
        <v>180</v>
      </c>
    </row>
    <row r="60" spans="1:9" s="7" customFormat="1">
      <c r="A60" s="56">
        <f>A59+1</f>
        <v>302</v>
      </c>
      <c r="B60" s="25">
        <v>310.5</v>
      </c>
      <c r="C60" s="6">
        <v>5000</v>
      </c>
      <c r="D60" s="6" t="s">
        <v>371</v>
      </c>
      <c r="E60" s="7" t="s">
        <v>417</v>
      </c>
      <c r="F60" s="6" t="s">
        <v>418</v>
      </c>
      <c r="G60" s="6" t="s">
        <v>389</v>
      </c>
      <c r="H60" s="6"/>
      <c r="I60" s="6">
        <v>120</v>
      </c>
    </row>
    <row r="61" spans="1:9" s="7" customFormat="1">
      <c r="A61" s="56">
        <f t="shared" ref="A61:A63" si="2">A60+1</f>
        <v>303</v>
      </c>
      <c r="B61" s="25">
        <v>310.5</v>
      </c>
      <c r="C61" s="6">
        <v>5000</v>
      </c>
      <c r="D61" s="6" t="s">
        <v>371</v>
      </c>
      <c r="E61" s="7" t="s">
        <v>419</v>
      </c>
      <c r="F61" s="6">
        <v>1</v>
      </c>
      <c r="G61" s="6" t="s">
        <v>419</v>
      </c>
      <c r="H61" s="6"/>
      <c r="I61" s="6">
        <v>120</v>
      </c>
    </row>
    <row r="62" spans="1:9" s="7" customFormat="1">
      <c r="A62" s="56">
        <f t="shared" si="2"/>
        <v>304</v>
      </c>
      <c r="B62" s="6">
        <v>315.51</v>
      </c>
      <c r="C62" s="6">
        <v>5051</v>
      </c>
      <c r="D62" s="6" t="s">
        <v>371</v>
      </c>
      <c r="E62" s="7" t="s">
        <v>63</v>
      </c>
      <c r="F62" s="6" t="s">
        <v>56</v>
      </c>
      <c r="G62" s="6" t="s">
        <v>229</v>
      </c>
      <c r="H62" s="28"/>
      <c r="I62" s="6">
        <v>20</v>
      </c>
    </row>
    <row r="63" spans="1:9" s="7" customFormat="1">
      <c r="A63" s="56">
        <f t="shared" si="2"/>
        <v>305</v>
      </c>
      <c r="B63" s="6">
        <v>350.52</v>
      </c>
      <c r="C63" s="6">
        <v>5052</v>
      </c>
      <c r="D63" s="6" t="s">
        <v>371</v>
      </c>
      <c r="E63" s="7" t="s">
        <v>420</v>
      </c>
      <c r="F63" s="6" t="s">
        <v>56</v>
      </c>
      <c r="G63" s="6" t="s">
        <v>229</v>
      </c>
      <c r="H63" s="32"/>
      <c r="I63" s="6">
        <v>20</v>
      </c>
    </row>
    <row r="64" spans="1:9" s="7" customFormat="1">
      <c r="A64" s="56"/>
      <c r="B64" s="25"/>
      <c r="C64" s="6"/>
      <c r="D64" s="6"/>
      <c r="E64" s="13"/>
      <c r="F64" s="6"/>
      <c r="G64" s="6"/>
      <c r="H64" s="6"/>
      <c r="I64" s="6"/>
    </row>
    <row r="65" spans="1:9" s="7" customFormat="1" ht="13">
      <c r="A65" s="56"/>
      <c r="B65" s="5" t="s">
        <v>421</v>
      </c>
      <c r="C65" s="6"/>
      <c r="D65" s="6"/>
      <c r="E65" s="31"/>
      <c r="G65" s="6"/>
    </row>
    <row r="66" spans="1:9" s="7" customFormat="1">
      <c r="A66" s="56">
        <f>A63+1</f>
        <v>306</v>
      </c>
      <c r="B66" s="6">
        <v>315.51</v>
      </c>
      <c r="C66" s="6">
        <v>5051</v>
      </c>
      <c r="D66" s="6" t="s">
        <v>371</v>
      </c>
      <c r="E66" s="7" t="s">
        <v>422</v>
      </c>
      <c r="F66" s="6" t="s">
        <v>37</v>
      </c>
      <c r="G66" s="6"/>
      <c r="H66" s="6">
        <v>180</v>
      </c>
    </row>
    <row r="67" spans="1:9" s="7" customFormat="1">
      <c r="A67" s="56">
        <f>A66+1</f>
        <v>307</v>
      </c>
      <c r="B67" s="6">
        <v>315.51</v>
      </c>
      <c r="C67" s="6">
        <v>5051</v>
      </c>
      <c r="D67" s="6" t="s">
        <v>371</v>
      </c>
      <c r="E67" s="7" t="s">
        <v>423</v>
      </c>
      <c r="F67" s="6" t="s">
        <v>37</v>
      </c>
      <c r="G67" s="6"/>
      <c r="H67" s="6">
        <v>80</v>
      </c>
    </row>
    <row r="68" spans="1:9" s="7" customFormat="1">
      <c r="A68" s="56">
        <f t="shared" ref="A68:A76" si="3">A67+1</f>
        <v>308</v>
      </c>
      <c r="B68" s="6">
        <v>315.51</v>
      </c>
      <c r="C68" s="6">
        <v>5051</v>
      </c>
      <c r="D68" s="6" t="s">
        <v>371</v>
      </c>
      <c r="E68" s="7" t="s">
        <v>424</v>
      </c>
      <c r="F68" s="6" t="s">
        <v>37</v>
      </c>
      <c r="G68" s="6"/>
      <c r="H68" s="6">
        <v>80</v>
      </c>
    </row>
    <row r="69" spans="1:9" s="7" customFormat="1">
      <c r="A69" s="56">
        <f t="shared" si="3"/>
        <v>309</v>
      </c>
      <c r="B69" s="6">
        <v>315.51</v>
      </c>
      <c r="C69" s="6">
        <v>5051</v>
      </c>
      <c r="D69" s="6" t="s">
        <v>371</v>
      </c>
      <c r="E69" s="7" t="s">
        <v>425</v>
      </c>
      <c r="F69" s="6" t="s">
        <v>37</v>
      </c>
      <c r="G69" s="6"/>
      <c r="H69" s="6">
        <v>80</v>
      </c>
    </row>
    <row r="70" spans="1:9" s="7" customFormat="1">
      <c r="A70" s="56">
        <f t="shared" si="3"/>
        <v>310</v>
      </c>
      <c r="B70" s="6">
        <v>315.51</v>
      </c>
      <c r="C70" s="6">
        <v>5051</v>
      </c>
      <c r="D70" s="6" t="s">
        <v>371</v>
      </c>
      <c r="E70" s="7" t="s">
        <v>426</v>
      </c>
      <c r="F70" s="6" t="s">
        <v>37</v>
      </c>
      <c r="G70" s="6"/>
      <c r="H70" s="6">
        <v>180</v>
      </c>
    </row>
    <row r="71" spans="1:9" s="7" customFormat="1">
      <c r="A71" s="56">
        <f t="shared" si="3"/>
        <v>311</v>
      </c>
      <c r="B71" s="6">
        <v>315.51</v>
      </c>
      <c r="C71" s="6">
        <v>5051</v>
      </c>
      <c r="D71" s="6" t="s">
        <v>371</v>
      </c>
      <c r="E71" s="7" t="s">
        <v>427</v>
      </c>
      <c r="F71" s="6" t="s">
        <v>37</v>
      </c>
      <c r="G71" s="6"/>
      <c r="H71" s="6">
        <v>80</v>
      </c>
    </row>
    <row r="72" spans="1:9" s="7" customFormat="1">
      <c r="A72" s="56">
        <f t="shared" si="3"/>
        <v>312</v>
      </c>
      <c r="B72" s="6">
        <v>315.51</v>
      </c>
      <c r="C72" s="6">
        <v>5051</v>
      </c>
      <c r="D72" s="6" t="s">
        <v>371</v>
      </c>
      <c r="E72" s="7" t="s">
        <v>428</v>
      </c>
      <c r="F72" s="6" t="s">
        <v>37</v>
      </c>
      <c r="G72" s="6"/>
      <c r="H72" s="6">
        <v>180</v>
      </c>
    </row>
    <row r="73" spans="1:9" s="7" customFormat="1">
      <c r="A73" s="56">
        <f t="shared" si="3"/>
        <v>313</v>
      </c>
      <c r="B73" s="6">
        <v>315.51</v>
      </c>
      <c r="C73" s="6">
        <v>5051</v>
      </c>
      <c r="D73" s="6" t="s">
        <v>371</v>
      </c>
      <c r="E73" s="7" t="s">
        <v>429</v>
      </c>
      <c r="F73" s="6" t="s">
        <v>37</v>
      </c>
      <c r="G73" s="6"/>
      <c r="H73" s="6">
        <v>80</v>
      </c>
    </row>
    <row r="74" spans="1:9" s="7" customFormat="1">
      <c r="A74" s="56">
        <f t="shared" si="3"/>
        <v>314</v>
      </c>
      <c r="B74" s="6">
        <v>315.51</v>
      </c>
      <c r="C74" s="6">
        <v>5051</v>
      </c>
      <c r="D74" s="6" t="s">
        <v>371</v>
      </c>
      <c r="E74" s="7" t="s">
        <v>430</v>
      </c>
      <c r="F74" s="6" t="s">
        <v>37</v>
      </c>
      <c r="G74" s="6"/>
      <c r="H74" s="6">
        <v>80</v>
      </c>
    </row>
    <row r="75" spans="1:9" s="7" customFormat="1">
      <c r="A75" s="56">
        <f t="shared" si="3"/>
        <v>315</v>
      </c>
      <c r="B75" s="6">
        <v>315.51</v>
      </c>
      <c r="C75" s="6">
        <v>5051</v>
      </c>
      <c r="D75" s="6" t="s">
        <v>371</v>
      </c>
      <c r="E75" s="7" t="s">
        <v>431</v>
      </c>
      <c r="F75" s="6" t="s">
        <v>37</v>
      </c>
      <c r="G75" s="6"/>
      <c r="H75" s="6" t="s">
        <v>432</v>
      </c>
    </row>
    <row r="76" spans="1:9" s="7" customFormat="1">
      <c r="A76" s="56">
        <f t="shared" si="3"/>
        <v>316</v>
      </c>
      <c r="B76" s="6">
        <v>315.51</v>
      </c>
      <c r="C76" s="6">
        <v>5051</v>
      </c>
      <c r="D76" s="6" t="s">
        <v>371</v>
      </c>
      <c r="E76" s="7" t="s">
        <v>67</v>
      </c>
      <c r="F76" s="6" t="s">
        <v>37</v>
      </c>
      <c r="G76" s="6"/>
      <c r="H76" s="6">
        <v>300</v>
      </c>
    </row>
    <row r="77" spans="1:9" s="7" customFormat="1">
      <c r="A77" s="56"/>
      <c r="B77" s="6"/>
      <c r="C77" s="6"/>
      <c r="D77" s="6"/>
      <c r="E77" s="6"/>
      <c r="F77" s="6"/>
      <c r="G77" s="6"/>
      <c r="H77" s="6"/>
      <c r="I77" s="6"/>
    </row>
    <row r="78" spans="1:9" s="7" customFormat="1" ht="13">
      <c r="A78" s="56"/>
      <c r="B78" s="5" t="s">
        <v>433</v>
      </c>
      <c r="C78" s="6"/>
      <c r="D78" s="6"/>
      <c r="E78" s="6"/>
      <c r="F78" s="6"/>
      <c r="G78" s="6"/>
      <c r="H78" s="6"/>
      <c r="I78" s="6"/>
    </row>
    <row r="79" spans="1:9" s="7" customFormat="1">
      <c r="A79" s="56">
        <f>A76+1</f>
        <v>317</v>
      </c>
      <c r="B79" s="6">
        <v>350</v>
      </c>
      <c r="C79" s="6">
        <v>5052</v>
      </c>
      <c r="D79" s="6" t="s">
        <v>24</v>
      </c>
      <c r="E79" s="14" t="s">
        <v>434</v>
      </c>
      <c r="F79" s="6"/>
      <c r="G79" s="6" t="s">
        <v>56</v>
      </c>
      <c r="H79" s="6"/>
      <c r="I79" s="6">
        <v>20</v>
      </c>
    </row>
    <row r="80" spans="1:9" s="7" customFormat="1">
      <c r="A80" s="56">
        <f>A79+1</f>
        <v>318</v>
      </c>
      <c r="B80" s="6">
        <v>350.52</v>
      </c>
      <c r="C80" s="6">
        <v>5052</v>
      </c>
      <c r="D80" s="6" t="s">
        <v>371</v>
      </c>
      <c r="E80" s="7" t="s">
        <v>435</v>
      </c>
      <c r="F80" s="6" t="s">
        <v>37</v>
      </c>
      <c r="G80" s="6"/>
      <c r="H80" s="6">
        <v>600</v>
      </c>
      <c r="I80" s="6">
        <v>20</v>
      </c>
    </row>
    <row r="81" spans="1:9" s="7" customFormat="1">
      <c r="A81" s="56">
        <f t="shared" ref="A81:A83" si="4">A80+1</f>
        <v>319</v>
      </c>
      <c r="B81" s="6">
        <v>350.52</v>
      </c>
      <c r="C81" s="6">
        <v>5052</v>
      </c>
      <c r="D81" s="6" t="s">
        <v>371</v>
      </c>
      <c r="E81" s="7" t="s">
        <v>436</v>
      </c>
      <c r="F81" s="6" t="s">
        <v>37</v>
      </c>
      <c r="G81" s="6"/>
      <c r="H81" s="6">
        <v>240</v>
      </c>
      <c r="I81" s="6">
        <v>20</v>
      </c>
    </row>
    <row r="82" spans="1:9" s="7" customFormat="1">
      <c r="A82" s="56">
        <f t="shared" si="4"/>
        <v>320</v>
      </c>
      <c r="B82" s="6">
        <v>350.52</v>
      </c>
      <c r="C82" s="6">
        <v>5052</v>
      </c>
      <c r="D82" s="6" t="s">
        <v>371</v>
      </c>
      <c r="E82" s="7" t="s">
        <v>437</v>
      </c>
      <c r="F82" s="6" t="s">
        <v>37</v>
      </c>
      <c r="G82" s="6"/>
      <c r="H82" s="6">
        <v>360</v>
      </c>
      <c r="I82" s="6">
        <v>20</v>
      </c>
    </row>
    <row r="83" spans="1:9" s="7" customFormat="1">
      <c r="A83" s="56">
        <f t="shared" si="4"/>
        <v>321</v>
      </c>
      <c r="B83" s="25">
        <v>350.6</v>
      </c>
      <c r="C83" s="6">
        <v>3460</v>
      </c>
      <c r="D83" s="6" t="s">
        <v>98</v>
      </c>
      <c r="E83" s="14" t="s">
        <v>438</v>
      </c>
      <c r="F83" s="6" t="s">
        <v>56</v>
      </c>
      <c r="G83" s="6" t="s">
        <v>229</v>
      </c>
      <c r="H83" s="6"/>
      <c r="I83" s="6">
        <v>20</v>
      </c>
    </row>
  </sheetData>
  <mergeCells count="3">
    <mergeCell ref="F4:G4"/>
    <mergeCell ref="A1:I1"/>
    <mergeCell ref="A2:I2"/>
  </mergeCells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249977111117893"/>
  </sheetPr>
  <dimension ref="A1:I57"/>
  <sheetViews>
    <sheetView topLeftCell="A37" zoomScale="104" zoomScaleNormal="104" workbookViewId="0">
      <selection activeCell="D14" sqref="D14"/>
    </sheetView>
  </sheetViews>
  <sheetFormatPr defaultColWidth="10.1796875" defaultRowHeight="12.5"/>
  <cols>
    <col min="1" max="1" width="3.26953125" style="60" bestFit="1" customWidth="1"/>
    <col min="2" max="2" width="10.1796875" style="6" customWidth="1"/>
    <col min="3" max="3" width="8.54296875" style="6" customWidth="1"/>
    <col min="4" max="4" width="9.54296875" style="6" bestFit="1" customWidth="1"/>
    <col min="5" max="5" width="29" style="6" customWidth="1"/>
    <col min="6" max="6" width="9.7265625" style="6" customWidth="1"/>
    <col min="7" max="7" width="12" style="6" customWidth="1"/>
    <col min="8" max="8" width="13.81640625" style="6" customWidth="1"/>
    <col min="9" max="9" width="14.1796875" style="6" customWidth="1"/>
    <col min="10" max="16384" width="10.1796875" style="7"/>
  </cols>
  <sheetData>
    <row r="1" spans="1:9" ht="18">
      <c r="A1" s="69" t="s">
        <v>439</v>
      </c>
      <c r="B1" s="69"/>
      <c r="C1" s="69"/>
      <c r="D1" s="69"/>
      <c r="E1" s="69"/>
      <c r="F1" s="69"/>
      <c r="G1" s="69"/>
      <c r="H1" s="69"/>
      <c r="I1" s="69"/>
    </row>
    <row r="2" spans="1:9" ht="18">
      <c r="A2" s="72" t="s">
        <v>440</v>
      </c>
      <c r="B2" s="72"/>
      <c r="C2" s="72"/>
      <c r="D2" s="72"/>
      <c r="E2" s="72"/>
      <c r="F2" s="72"/>
      <c r="G2" s="72"/>
      <c r="H2" s="72"/>
      <c r="I2" s="72"/>
    </row>
    <row r="4" spans="1:9" s="4" customFormat="1" ht="13">
      <c r="A4" s="57" t="s">
        <v>7</v>
      </c>
      <c r="B4" s="3" t="s">
        <v>8</v>
      </c>
      <c r="C4" s="52" t="s">
        <v>9</v>
      </c>
      <c r="D4" s="66" t="s">
        <v>10</v>
      </c>
      <c r="E4" s="52" t="s">
        <v>11</v>
      </c>
      <c r="F4" s="71" t="s">
        <v>12</v>
      </c>
      <c r="G4" s="71"/>
      <c r="H4" s="66" t="s">
        <v>13</v>
      </c>
      <c r="I4" s="66" t="s">
        <v>13</v>
      </c>
    </row>
    <row r="5" spans="1:9" s="4" customFormat="1" ht="26">
      <c r="A5" s="57" t="s">
        <v>14</v>
      </c>
      <c r="B5" s="3" t="s">
        <v>441</v>
      </c>
      <c r="C5" s="3" t="s">
        <v>16</v>
      </c>
      <c r="D5" s="66" t="s">
        <v>17</v>
      </c>
      <c r="E5" s="55" t="s">
        <v>18</v>
      </c>
      <c r="F5" s="66" t="s">
        <v>19</v>
      </c>
      <c r="G5" s="66" t="s">
        <v>20</v>
      </c>
      <c r="H5" s="66" t="s">
        <v>21</v>
      </c>
      <c r="I5" s="66" t="s">
        <v>22</v>
      </c>
    </row>
    <row r="7" spans="1:9" ht="13">
      <c r="B7" s="5" t="s">
        <v>442</v>
      </c>
    </row>
    <row r="8" spans="1:9">
      <c r="A8" s="60">
        <f>'300-Office'!A83+1</f>
        <v>322</v>
      </c>
      <c r="B8" s="6">
        <v>420</v>
      </c>
      <c r="C8" s="6">
        <v>4000</v>
      </c>
      <c r="D8" s="6" t="s">
        <v>24</v>
      </c>
      <c r="E8" s="14" t="s">
        <v>443</v>
      </c>
      <c r="F8" s="6" t="s">
        <v>56</v>
      </c>
      <c r="G8" s="6" t="s">
        <v>444</v>
      </c>
      <c r="H8" s="18"/>
      <c r="I8" s="6" t="s">
        <v>445</v>
      </c>
    </row>
    <row r="9" spans="1:9">
      <c r="A9" s="60">
        <f>A8+1</f>
        <v>323</v>
      </c>
      <c r="B9" s="6">
        <v>420</v>
      </c>
      <c r="C9" s="6">
        <v>4000</v>
      </c>
      <c r="D9" s="6" t="s">
        <v>24</v>
      </c>
      <c r="E9" s="14" t="s">
        <v>446</v>
      </c>
      <c r="F9" s="6" t="s">
        <v>447</v>
      </c>
      <c r="G9" s="6" t="s">
        <v>444</v>
      </c>
      <c r="H9" s="18"/>
      <c r="I9" s="6" t="s">
        <v>448</v>
      </c>
    </row>
    <row r="10" spans="1:9">
      <c r="A10" s="60">
        <f t="shared" ref="A10:A14" si="0">A9+1</f>
        <v>324</v>
      </c>
      <c r="B10" s="6">
        <v>420</v>
      </c>
      <c r="C10" s="6">
        <v>4000</v>
      </c>
      <c r="D10" s="6" t="s">
        <v>24</v>
      </c>
      <c r="E10" s="14" t="s">
        <v>446</v>
      </c>
      <c r="F10" s="6" t="s">
        <v>449</v>
      </c>
      <c r="G10" s="6" t="s">
        <v>444</v>
      </c>
      <c r="H10" s="18"/>
      <c r="I10" s="6" t="s">
        <v>445</v>
      </c>
    </row>
    <row r="11" spans="1:9">
      <c r="A11" s="60">
        <f t="shared" si="0"/>
        <v>325</v>
      </c>
      <c r="B11" s="6">
        <v>420</v>
      </c>
      <c r="C11" s="6">
        <v>4000</v>
      </c>
      <c r="D11" s="6" t="s">
        <v>24</v>
      </c>
      <c r="E11" s="14" t="s">
        <v>450</v>
      </c>
      <c r="F11" s="6" t="s">
        <v>56</v>
      </c>
      <c r="G11" s="6" t="s">
        <v>444</v>
      </c>
      <c r="H11" s="18"/>
      <c r="I11" s="6" t="s">
        <v>451</v>
      </c>
    </row>
    <row r="12" spans="1:9">
      <c r="A12" s="60">
        <f t="shared" si="0"/>
        <v>326</v>
      </c>
      <c r="B12" s="6">
        <v>420</v>
      </c>
      <c r="C12" s="6">
        <v>4000</v>
      </c>
      <c r="D12" s="6" t="s">
        <v>24</v>
      </c>
      <c r="E12" s="14" t="s">
        <v>452</v>
      </c>
      <c r="F12" s="6" t="s">
        <v>56</v>
      </c>
      <c r="G12" s="6" t="s">
        <v>444</v>
      </c>
      <c r="H12" s="18"/>
      <c r="I12" s="6" t="s">
        <v>453</v>
      </c>
    </row>
    <row r="13" spans="1:9" ht="52.5" customHeight="1">
      <c r="A13" s="60">
        <f t="shared" si="0"/>
        <v>327</v>
      </c>
      <c r="B13" s="6">
        <v>420</v>
      </c>
      <c r="C13" s="6">
        <v>4000</v>
      </c>
      <c r="D13" s="6" t="s">
        <v>24</v>
      </c>
      <c r="E13" s="13" t="s">
        <v>454</v>
      </c>
      <c r="F13" s="20" t="s">
        <v>56</v>
      </c>
      <c r="G13" s="20" t="s">
        <v>455</v>
      </c>
      <c r="H13" s="21"/>
      <c r="I13" s="20" t="s">
        <v>456</v>
      </c>
    </row>
    <row r="14" spans="1:9" ht="37.5">
      <c r="A14" s="60">
        <f t="shared" si="0"/>
        <v>328</v>
      </c>
      <c r="B14" s="6">
        <v>420</v>
      </c>
      <c r="C14" s="6">
        <v>4000</v>
      </c>
      <c r="D14" s="6" t="s">
        <v>24</v>
      </c>
      <c r="E14" s="14" t="s">
        <v>457</v>
      </c>
      <c r="F14" s="17" t="s">
        <v>458</v>
      </c>
      <c r="G14" s="17" t="s">
        <v>459</v>
      </c>
      <c r="H14" s="17" t="s">
        <v>460</v>
      </c>
      <c r="I14" s="17" t="s">
        <v>461</v>
      </c>
    </row>
    <row r="16" spans="1:9" ht="13">
      <c r="B16" s="5" t="s">
        <v>462</v>
      </c>
    </row>
    <row r="17" spans="1:9">
      <c r="A17" s="60">
        <f>A14+1</f>
        <v>329</v>
      </c>
      <c r="B17" s="6">
        <v>430</v>
      </c>
      <c r="C17" s="6" t="s">
        <v>463</v>
      </c>
      <c r="D17" s="6" t="s">
        <v>24</v>
      </c>
      <c r="E17" s="14" t="s">
        <v>464</v>
      </c>
      <c r="F17" s="6" t="s">
        <v>56</v>
      </c>
      <c r="G17" s="6" t="s">
        <v>465</v>
      </c>
      <c r="H17" s="18"/>
      <c r="I17" s="6">
        <v>25</v>
      </c>
    </row>
    <row r="18" spans="1:9" ht="24.65" customHeight="1">
      <c r="A18" s="60">
        <f>A17+1</f>
        <v>330</v>
      </c>
      <c r="B18" s="6">
        <v>430</v>
      </c>
      <c r="C18" s="6">
        <v>4001</v>
      </c>
      <c r="D18" s="6" t="s">
        <v>24</v>
      </c>
      <c r="E18" s="13" t="s">
        <v>466</v>
      </c>
      <c r="F18" s="6" t="s">
        <v>56</v>
      </c>
      <c r="G18" s="6" t="s">
        <v>465</v>
      </c>
      <c r="H18" s="18"/>
      <c r="I18" s="6">
        <v>25</v>
      </c>
    </row>
    <row r="19" spans="1:9">
      <c r="A19" s="60">
        <f t="shared" ref="A19:A23" si="1">A18+1</f>
        <v>331</v>
      </c>
      <c r="B19" s="6">
        <v>430</v>
      </c>
      <c r="C19" s="6">
        <v>4001</v>
      </c>
      <c r="D19" s="6" t="s">
        <v>50</v>
      </c>
      <c r="E19" s="14" t="s">
        <v>467</v>
      </c>
      <c r="F19" s="6">
        <v>1</v>
      </c>
      <c r="G19" s="6" t="s">
        <v>465</v>
      </c>
      <c r="H19" s="18"/>
      <c r="I19" s="6">
        <v>30</v>
      </c>
    </row>
    <row r="20" spans="1:9">
      <c r="A20" s="60">
        <f t="shared" si="1"/>
        <v>332</v>
      </c>
      <c r="B20" s="6">
        <v>430</v>
      </c>
      <c r="C20" s="6">
        <v>4001</v>
      </c>
      <c r="D20" s="6" t="s">
        <v>98</v>
      </c>
      <c r="E20" s="14" t="s">
        <v>468</v>
      </c>
      <c r="F20" s="6">
        <v>1</v>
      </c>
      <c r="G20" s="6" t="s">
        <v>98</v>
      </c>
      <c r="I20" s="6">
        <v>50</v>
      </c>
    </row>
    <row r="21" spans="1:9" ht="25">
      <c r="A21" s="60">
        <f t="shared" si="1"/>
        <v>333</v>
      </c>
      <c r="B21" s="6">
        <v>430</v>
      </c>
      <c r="C21" s="6">
        <v>4001</v>
      </c>
      <c r="D21" s="6" t="s">
        <v>24</v>
      </c>
      <c r="E21" s="22" t="s">
        <v>469</v>
      </c>
      <c r="F21" s="6" t="s">
        <v>56</v>
      </c>
      <c r="G21" s="6" t="s">
        <v>465</v>
      </c>
      <c r="H21" s="18"/>
      <c r="I21" s="6">
        <v>20</v>
      </c>
    </row>
    <row r="22" spans="1:9">
      <c r="A22" s="60">
        <f t="shared" si="1"/>
        <v>334</v>
      </c>
      <c r="B22" s="6">
        <v>430</v>
      </c>
      <c r="C22" s="6">
        <v>4001</v>
      </c>
      <c r="D22" s="6" t="s">
        <v>24</v>
      </c>
      <c r="E22" s="14" t="s">
        <v>470</v>
      </c>
      <c r="F22" s="6" t="s">
        <v>56</v>
      </c>
      <c r="G22" s="6" t="s">
        <v>35</v>
      </c>
      <c r="H22" s="19"/>
      <c r="I22" s="6">
        <v>20</v>
      </c>
    </row>
    <row r="23" spans="1:9">
      <c r="A23" s="60">
        <f t="shared" si="1"/>
        <v>335</v>
      </c>
      <c r="B23" s="6">
        <v>430</v>
      </c>
      <c r="C23" s="6">
        <v>4001</v>
      </c>
      <c r="D23" s="6" t="s">
        <v>24</v>
      </c>
      <c r="E23" s="14" t="s">
        <v>471</v>
      </c>
      <c r="F23" s="6">
        <v>1</v>
      </c>
      <c r="G23" s="6" t="s">
        <v>465</v>
      </c>
      <c r="H23" s="19"/>
      <c r="I23" s="6">
        <v>35</v>
      </c>
    </row>
    <row r="25" spans="1:9" ht="13">
      <c r="B25" s="5" t="s">
        <v>472</v>
      </c>
    </row>
    <row r="26" spans="1:9">
      <c r="A26" s="60">
        <f>A23+1</f>
        <v>336</v>
      </c>
      <c r="B26" s="6">
        <v>440</v>
      </c>
      <c r="C26" s="6">
        <v>4003</v>
      </c>
      <c r="D26" s="6" t="s">
        <v>24</v>
      </c>
      <c r="E26" s="7" t="s">
        <v>473</v>
      </c>
      <c r="F26" s="6" t="s">
        <v>474</v>
      </c>
      <c r="G26" s="6" t="s">
        <v>406</v>
      </c>
      <c r="H26" s="6">
        <v>600</v>
      </c>
    </row>
    <row r="27" spans="1:9">
      <c r="A27" s="60">
        <f>A26+1</f>
        <v>337</v>
      </c>
      <c r="B27" s="6">
        <v>440</v>
      </c>
      <c r="C27" s="6">
        <v>4003</v>
      </c>
      <c r="D27" s="6" t="s">
        <v>24</v>
      </c>
      <c r="E27" s="7" t="s">
        <v>473</v>
      </c>
      <c r="F27" s="6" t="s">
        <v>475</v>
      </c>
      <c r="G27" s="6" t="s">
        <v>406</v>
      </c>
      <c r="H27" s="6">
        <v>960</v>
      </c>
    </row>
    <row r="28" spans="1:9">
      <c r="A28" s="60">
        <f t="shared" ref="A28:A33" si="2">A27+1</f>
        <v>338</v>
      </c>
      <c r="B28" s="6">
        <v>440</v>
      </c>
      <c r="C28" s="6">
        <v>4003</v>
      </c>
      <c r="D28" s="6" t="s">
        <v>24</v>
      </c>
      <c r="E28" s="7" t="s">
        <v>476</v>
      </c>
      <c r="I28" s="6">
        <v>80</v>
      </c>
    </row>
    <row r="29" spans="1:9">
      <c r="A29" s="60">
        <f t="shared" si="2"/>
        <v>339</v>
      </c>
      <c r="B29" s="6">
        <v>440</v>
      </c>
      <c r="C29" s="6">
        <v>4003</v>
      </c>
      <c r="D29" s="6" t="s">
        <v>24</v>
      </c>
      <c r="E29" s="7" t="s">
        <v>477</v>
      </c>
      <c r="F29" s="6" t="s">
        <v>474</v>
      </c>
      <c r="G29" s="6" t="s">
        <v>406</v>
      </c>
      <c r="H29" s="6">
        <v>1600</v>
      </c>
    </row>
    <row r="30" spans="1:9">
      <c r="A30" s="60">
        <f t="shared" si="2"/>
        <v>340</v>
      </c>
      <c r="B30" s="6">
        <v>440</v>
      </c>
      <c r="C30" s="6">
        <v>4003</v>
      </c>
      <c r="D30" s="6" t="s">
        <v>24</v>
      </c>
      <c r="E30" s="7" t="s">
        <v>477</v>
      </c>
      <c r="F30" s="6" t="s">
        <v>475</v>
      </c>
      <c r="G30" s="6" t="s">
        <v>406</v>
      </c>
      <c r="H30" s="6">
        <v>2000</v>
      </c>
    </row>
    <row r="31" spans="1:9">
      <c r="A31" s="60">
        <f t="shared" si="2"/>
        <v>341</v>
      </c>
      <c r="B31" s="6">
        <v>440</v>
      </c>
      <c r="C31" s="6">
        <v>4003</v>
      </c>
      <c r="D31" s="6" t="s">
        <v>24</v>
      </c>
      <c r="E31" s="7" t="s">
        <v>478</v>
      </c>
      <c r="F31" s="6" t="s">
        <v>37</v>
      </c>
      <c r="H31" s="6">
        <v>480</v>
      </c>
    </row>
    <row r="32" spans="1:9">
      <c r="A32" s="60">
        <f t="shared" si="2"/>
        <v>342</v>
      </c>
      <c r="B32" s="6">
        <v>440</v>
      </c>
      <c r="C32" s="6">
        <v>4003</v>
      </c>
      <c r="D32" s="6" t="s">
        <v>24</v>
      </c>
      <c r="E32" s="7" t="s">
        <v>479</v>
      </c>
      <c r="F32" s="6" t="s">
        <v>56</v>
      </c>
      <c r="G32" s="6" t="s">
        <v>340</v>
      </c>
      <c r="I32" s="6">
        <v>120</v>
      </c>
    </row>
    <row r="33" spans="1:9">
      <c r="A33" s="60">
        <f t="shared" si="2"/>
        <v>343</v>
      </c>
      <c r="B33" s="6">
        <v>440</v>
      </c>
      <c r="C33" s="6">
        <v>4003</v>
      </c>
      <c r="D33" s="6" t="s">
        <v>24</v>
      </c>
      <c r="E33" s="7" t="s">
        <v>480</v>
      </c>
      <c r="F33" s="6">
        <v>1000</v>
      </c>
      <c r="G33" s="6" t="s">
        <v>481</v>
      </c>
      <c r="I33" s="6" t="s">
        <v>482</v>
      </c>
    </row>
    <row r="34" spans="1:9">
      <c r="E34" s="7"/>
    </row>
    <row r="35" spans="1:9" ht="13">
      <c r="B35" s="5" t="s">
        <v>483</v>
      </c>
      <c r="E35" s="7"/>
    </row>
    <row r="36" spans="1:9">
      <c r="A36" s="60">
        <f>A33+1</f>
        <v>344</v>
      </c>
      <c r="B36" s="6">
        <v>455</v>
      </c>
      <c r="C36" s="6">
        <v>4054</v>
      </c>
      <c r="D36" s="6" t="s">
        <v>24</v>
      </c>
      <c r="E36" s="7" t="s">
        <v>484</v>
      </c>
      <c r="F36" s="6" t="s">
        <v>56</v>
      </c>
      <c r="G36" s="6" t="s">
        <v>340</v>
      </c>
      <c r="I36" s="6">
        <v>120</v>
      </c>
    </row>
    <row r="37" spans="1:9">
      <c r="A37" s="60">
        <f>A36+1</f>
        <v>345</v>
      </c>
      <c r="B37" s="6">
        <v>455</v>
      </c>
      <c r="C37" s="6">
        <v>4054</v>
      </c>
      <c r="D37" s="6" t="s">
        <v>24</v>
      </c>
      <c r="E37" s="7" t="s">
        <v>485</v>
      </c>
      <c r="F37" s="6" t="s">
        <v>56</v>
      </c>
      <c r="G37" s="6" t="s">
        <v>340</v>
      </c>
      <c r="I37" s="6">
        <v>180</v>
      </c>
    </row>
    <row r="38" spans="1:9">
      <c r="A38" s="60">
        <f t="shared" ref="A38:A48" si="3">A37+1</f>
        <v>346</v>
      </c>
      <c r="B38" s="6">
        <v>455</v>
      </c>
      <c r="C38" s="6">
        <v>4054</v>
      </c>
      <c r="D38" s="6" t="s">
        <v>24</v>
      </c>
      <c r="E38" s="7" t="s">
        <v>486</v>
      </c>
      <c r="F38" s="6" t="s">
        <v>56</v>
      </c>
      <c r="G38" s="6" t="s">
        <v>340</v>
      </c>
      <c r="I38" s="6">
        <v>120</v>
      </c>
    </row>
    <row r="39" spans="1:9">
      <c r="A39" s="60">
        <f t="shared" si="3"/>
        <v>347</v>
      </c>
      <c r="B39" s="6">
        <v>455</v>
      </c>
      <c r="C39" s="6">
        <v>4054</v>
      </c>
      <c r="D39" s="6" t="s">
        <v>24</v>
      </c>
      <c r="E39" s="7" t="s">
        <v>487</v>
      </c>
      <c r="F39" s="6" t="s">
        <v>37</v>
      </c>
      <c r="H39" s="6">
        <v>480</v>
      </c>
    </row>
    <row r="40" spans="1:9">
      <c r="A40" s="60">
        <f t="shared" si="3"/>
        <v>348</v>
      </c>
      <c r="B40" s="6">
        <v>455</v>
      </c>
      <c r="C40" s="6">
        <v>4054</v>
      </c>
      <c r="D40" s="6" t="s">
        <v>24</v>
      </c>
      <c r="E40" s="7" t="s">
        <v>402</v>
      </c>
      <c r="F40" s="6" t="s">
        <v>474</v>
      </c>
      <c r="G40" s="6" t="s">
        <v>406</v>
      </c>
      <c r="H40" s="6">
        <v>120</v>
      </c>
    </row>
    <row r="41" spans="1:9">
      <c r="A41" s="60">
        <f t="shared" si="3"/>
        <v>349</v>
      </c>
      <c r="B41" s="6">
        <v>455</v>
      </c>
      <c r="C41" s="6">
        <v>4054</v>
      </c>
      <c r="D41" s="6" t="s">
        <v>24</v>
      </c>
      <c r="E41" s="7" t="s">
        <v>402</v>
      </c>
      <c r="F41" s="6" t="s">
        <v>475</v>
      </c>
      <c r="G41" s="6" t="s">
        <v>406</v>
      </c>
      <c r="H41" s="6">
        <v>300</v>
      </c>
    </row>
    <row r="42" spans="1:9">
      <c r="A42" s="60">
        <f t="shared" si="3"/>
        <v>350</v>
      </c>
      <c r="B42" s="6">
        <v>455</v>
      </c>
      <c r="C42" s="6">
        <v>4054</v>
      </c>
      <c r="D42" s="6" t="s">
        <v>24</v>
      </c>
      <c r="E42" s="7" t="s">
        <v>488</v>
      </c>
      <c r="F42" s="6" t="s">
        <v>37</v>
      </c>
      <c r="H42" s="6">
        <v>480</v>
      </c>
    </row>
    <row r="43" spans="1:9">
      <c r="A43" s="60">
        <f t="shared" si="3"/>
        <v>351</v>
      </c>
      <c r="B43" s="6">
        <v>455</v>
      </c>
      <c r="C43" s="6">
        <v>4054</v>
      </c>
      <c r="D43" s="6" t="s">
        <v>24</v>
      </c>
      <c r="E43" s="7" t="s">
        <v>489</v>
      </c>
      <c r="F43" s="6" t="s">
        <v>474</v>
      </c>
      <c r="H43" s="6">
        <v>320</v>
      </c>
    </row>
    <row r="44" spans="1:9">
      <c r="A44" s="60">
        <f t="shared" si="3"/>
        <v>352</v>
      </c>
      <c r="B44" s="6">
        <v>455</v>
      </c>
      <c r="C44" s="6">
        <v>4054</v>
      </c>
      <c r="D44" s="6" t="s">
        <v>24</v>
      </c>
      <c r="E44" s="7" t="s">
        <v>489</v>
      </c>
      <c r="F44" s="6" t="s">
        <v>475</v>
      </c>
      <c r="H44" s="6">
        <v>360</v>
      </c>
    </row>
    <row r="45" spans="1:9" ht="27.65" customHeight="1">
      <c r="A45" s="60">
        <f t="shared" si="3"/>
        <v>353</v>
      </c>
      <c r="B45" s="6">
        <v>455</v>
      </c>
      <c r="C45" s="6">
        <v>4054</v>
      </c>
      <c r="D45" s="6" t="s">
        <v>24</v>
      </c>
      <c r="E45" s="12" t="s">
        <v>490</v>
      </c>
      <c r="F45" s="7"/>
      <c r="H45" s="34" t="s">
        <v>491</v>
      </c>
    </row>
    <row r="46" spans="1:9">
      <c r="A46" s="60">
        <f t="shared" si="3"/>
        <v>354</v>
      </c>
      <c r="B46" s="6">
        <v>455</v>
      </c>
      <c r="C46" s="6">
        <v>4055</v>
      </c>
      <c r="D46" s="6" t="s">
        <v>24</v>
      </c>
      <c r="E46" s="7" t="s">
        <v>492</v>
      </c>
      <c r="F46" s="6" t="s">
        <v>37</v>
      </c>
      <c r="H46" s="6">
        <v>720</v>
      </c>
    </row>
    <row r="47" spans="1:9">
      <c r="A47" s="60">
        <f t="shared" si="3"/>
        <v>355</v>
      </c>
      <c r="B47" s="6">
        <v>455</v>
      </c>
      <c r="D47" s="6" t="s">
        <v>24</v>
      </c>
      <c r="E47" s="7" t="s">
        <v>493</v>
      </c>
      <c r="F47" s="6" t="s">
        <v>56</v>
      </c>
      <c r="G47" s="6" t="s">
        <v>494</v>
      </c>
      <c r="I47" s="6">
        <v>5</v>
      </c>
    </row>
    <row r="48" spans="1:9">
      <c r="A48" s="60">
        <f t="shared" si="3"/>
        <v>356</v>
      </c>
      <c r="B48" s="6">
        <v>455</v>
      </c>
      <c r="D48" s="6" t="s">
        <v>24</v>
      </c>
      <c r="E48" s="7" t="s">
        <v>495</v>
      </c>
      <c r="F48" s="6" t="s">
        <v>37</v>
      </c>
      <c r="H48" s="6">
        <v>400</v>
      </c>
    </row>
    <row r="50" spans="1:7" ht="13">
      <c r="B50" s="5" t="s">
        <v>496</v>
      </c>
    </row>
    <row r="51" spans="1:7">
      <c r="A51" s="60">
        <f>A48+1</f>
        <v>357</v>
      </c>
      <c r="B51" s="25">
        <v>310.5</v>
      </c>
      <c r="C51" s="7" t="s">
        <v>497</v>
      </c>
      <c r="D51" s="6" t="s">
        <v>24</v>
      </c>
      <c r="E51" s="7" t="s">
        <v>364</v>
      </c>
      <c r="F51" s="7"/>
      <c r="G51" s="46" t="s">
        <v>498</v>
      </c>
    </row>
    <row r="57" spans="1:7">
      <c r="A57" s="62"/>
      <c r="B57" s="58"/>
    </row>
  </sheetData>
  <mergeCells count="3">
    <mergeCell ref="F4:G4"/>
    <mergeCell ref="A1:I1"/>
    <mergeCell ref="A2:I2"/>
  </mergeCells>
  <phoneticPr fontId="1" type="noConversion"/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I60"/>
  <sheetViews>
    <sheetView topLeftCell="A40" zoomScale="104" zoomScaleNormal="104" workbookViewId="0">
      <selection activeCell="A58" sqref="A58"/>
    </sheetView>
  </sheetViews>
  <sheetFormatPr defaultColWidth="10.1796875" defaultRowHeight="12.5"/>
  <cols>
    <col min="1" max="1" width="3.26953125" style="56" bestFit="1" customWidth="1"/>
    <col min="2" max="2" width="10.54296875" style="6" customWidth="1"/>
    <col min="3" max="3" width="10.7265625" style="6" customWidth="1"/>
    <col min="4" max="4" width="9.453125" style="6" customWidth="1"/>
    <col min="5" max="5" width="31.7265625" style="6" customWidth="1"/>
    <col min="6" max="6" width="9.81640625" style="6" customWidth="1"/>
    <col min="7" max="7" width="9.453125" style="6" customWidth="1"/>
    <col min="8" max="8" width="11.81640625" style="6" bestFit="1" customWidth="1"/>
    <col min="9" max="9" width="11.81640625" style="6" customWidth="1"/>
    <col min="10" max="16384" width="10.1796875" style="7"/>
  </cols>
  <sheetData>
    <row r="1" spans="1:9" ht="18">
      <c r="A1" s="69" t="s">
        <v>499</v>
      </c>
      <c r="B1" s="69"/>
      <c r="C1" s="69"/>
      <c r="D1" s="69"/>
      <c r="E1" s="69"/>
      <c r="F1" s="69"/>
      <c r="G1" s="69"/>
      <c r="H1" s="69"/>
      <c r="I1" s="69"/>
    </row>
    <row r="2" spans="1:9" ht="18">
      <c r="A2" s="72" t="s">
        <v>500</v>
      </c>
      <c r="B2" s="72"/>
      <c r="C2" s="72"/>
      <c r="D2" s="72"/>
      <c r="E2" s="72"/>
      <c r="F2" s="72"/>
      <c r="G2" s="72"/>
      <c r="H2" s="72"/>
      <c r="I2" s="72"/>
    </row>
    <row r="3" spans="1:9">
      <c r="D3" s="7"/>
    </row>
    <row r="4" spans="1:9" s="4" customFormat="1" ht="13">
      <c r="A4" s="57" t="s">
        <v>501</v>
      </c>
      <c r="B4" s="3" t="s">
        <v>8</v>
      </c>
      <c r="C4" s="52" t="s">
        <v>9</v>
      </c>
      <c r="D4" s="66" t="s">
        <v>10</v>
      </c>
      <c r="E4" s="52" t="s">
        <v>11</v>
      </c>
      <c r="F4" s="71" t="s">
        <v>12</v>
      </c>
      <c r="G4" s="71"/>
      <c r="H4" s="66" t="s">
        <v>13</v>
      </c>
      <c r="I4" s="66" t="s">
        <v>13</v>
      </c>
    </row>
    <row r="5" spans="1:9" s="4" customFormat="1" ht="13">
      <c r="A5" s="57" t="s">
        <v>14</v>
      </c>
      <c r="B5" s="3" t="s">
        <v>502</v>
      </c>
      <c r="C5" s="3" t="s">
        <v>16</v>
      </c>
      <c r="D5" s="66" t="s">
        <v>17</v>
      </c>
      <c r="E5" s="55" t="s">
        <v>18</v>
      </c>
      <c r="F5" s="66" t="s">
        <v>19</v>
      </c>
      <c r="G5" s="66" t="s">
        <v>20</v>
      </c>
      <c r="H5" s="66" t="s">
        <v>21</v>
      </c>
      <c r="I5" s="66" t="s">
        <v>22</v>
      </c>
    </row>
    <row r="6" spans="1:9" ht="12" customHeight="1">
      <c r="B6" s="30"/>
    </row>
    <row r="7" spans="1:9" ht="13">
      <c r="B7" s="5" t="s">
        <v>503</v>
      </c>
      <c r="C7" s="7"/>
      <c r="H7" s="19"/>
    </row>
    <row r="8" spans="1:9">
      <c r="A8" s="56">
        <f>'400-Library'!A51+1</f>
        <v>358</v>
      </c>
      <c r="B8" s="6">
        <v>530</v>
      </c>
      <c r="C8" s="6">
        <v>1700</v>
      </c>
      <c r="D8" s="6" t="s">
        <v>24</v>
      </c>
      <c r="E8" s="7" t="s">
        <v>504</v>
      </c>
      <c r="F8" s="6" t="s">
        <v>37</v>
      </c>
      <c r="H8" s="6">
        <v>750</v>
      </c>
      <c r="I8" s="7"/>
    </row>
    <row r="9" spans="1:9">
      <c r="A9" s="56">
        <f>A8+1</f>
        <v>359</v>
      </c>
      <c r="B9" s="6">
        <v>530</v>
      </c>
      <c r="C9" s="6">
        <v>1700</v>
      </c>
      <c r="D9" s="6" t="s">
        <v>24</v>
      </c>
      <c r="E9" s="7" t="s">
        <v>505</v>
      </c>
      <c r="F9" s="6" t="s">
        <v>37</v>
      </c>
      <c r="H9" s="6">
        <v>600</v>
      </c>
      <c r="I9" s="7"/>
    </row>
    <row r="10" spans="1:9">
      <c r="A10" s="56">
        <f t="shared" ref="A10:A40" si="0">A9+1</f>
        <v>360</v>
      </c>
      <c r="B10" s="6">
        <v>530</v>
      </c>
      <c r="C10" s="6">
        <v>1700</v>
      </c>
      <c r="D10" s="6" t="s">
        <v>24</v>
      </c>
      <c r="E10" s="7" t="s">
        <v>506</v>
      </c>
      <c r="F10" s="6" t="s">
        <v>37</v>
      </c>
      <c r="H10" s="6">
        <v>1500</v>
      </c>
      <c r="I10" s="7"/>
    </row>
    <row r="11" spans="1:9">
      <c r="A11" s="56">
        <f t="shared" si="0"/>
        <v>361</v>
      </c>
      <c r="B11" s="6">
        <v>530</v>
      </c>
      <c r="C11" s="6">
        <v>1700</v>
      </c>
      <c r="D11" s="6" t="s">
        <v>24</v>
      </c>
      <c r="E11" s="7" t="s">
        <v>507</v>
      </c>
      <c r="F11" s="6" t="s">
        <v>37</v>
      </c>
      <c r="H11" s="6" t="s">
        <v>508</v>
      </c>
      <c r="I11" s="7"/>
    </row>
    <row r="12" spans="1:9">
      <c r="A12" s="56">
        <f t="shared" si="0"/>
        <v>362</v>
      </c>
      <c r="B12" s="6">
        <v>535</v>
      </c>
      <c r="C12" s="6">
        <v>1750</v>
      </c>
      <c r="D12" s="6" t="s">
        <v>24</v>
      </c>
      <c r="E12" s="7" t="s">
        <v>509</v>
      </c>
      <c r="F12" s="6" t="s">
        <v>37</v>
      </c>
      <c r="H12" s="6">
        <v>240</v>
      </c>
      <c r="I12" s="7"/>
    </row>
    <row r="13" spans="1:9">
      <c r="A13" s="56">
        <f t="shared" si="0"/>
        <v>363</v>
      </c>
      <c r="B13" s="6">
        <v>530</v>
      </c>
      <c r="C13" s="6">
        <v>1700</v>
      </c>
      <c r="D13" s="6" t="s">
        <v>24</v>
      </c>
      <c r="E13" s="7" t="s">
        <v>510</v>
      </c>
      <c r="F13" s="6" t="s">
        <v>37</v>
      </c>
      <c r="H13" s="6" t="s">
        <v>511</v>
      </c>
      <c r="I13" s="7"/>
    </row>
    <row r="14" spans="1:9">
      <c r="A14" s="56">
        <f t="shared" si="0"/>
        <v>364</v>
      </c>
      <c r="B14" s="6">
        <v>535</v>
      </c>
      <c r="C14" s="6">
        <v>1750</v>
      </c>
      <c r="D14" s="6" t="s">
        <v>24</v>
      </c>
      <c r="E14" s="7" t="s">
        <v>512</v>
      </c>
      <c r="F14" s="6" t="s">
        <v>37</v>
      </c>
      <c r="H14" s="6">
        <v>150</v>
      </c>
      <c r="I14" s="7"/>
    </row>
    <row r="15" spans="1:9">
      <c r="A15" s="56">
        <f t="shared" si="0"/>
        <v>365</v>
      </c>
      <c r="B15" s="6">
        <v>535</v>
      </c>
      <c r="C15" s="6">
        <v>1750</v>
      </c>
      <c r="D15" s="6" t="s">
        <v>24</v>
      </c>
      <c r="E15" s="7" t="s">
        <v>513</v>
      </c>
      <c r="F15" s="6" t="s">
        <v>37</v>
      </c>
      <c r="H15" s="6">
        <v>1500</v>
      </c>
      <c r="I15" s="7"/>
    </row>
    <row r="16" spans="1:9">
      <c r="A16" s="56">
        <f t="shared" si="0"/>
        <v>366</v>
      </c>
      <c r="B16" s="6">
        <v>535</v>
      </c>
      <c r="C16" s="6">
        <v>1750</v>
      </c>
      <c r="D16" s="6" t="s">
        <v>24</v>
      </c>
      <c r="E16" s="7" t="s">
        <v>514</v>
      </c>
      <c r="F16" s="6" t="s">
        <v>37</v>
      </c>
      <c r="H16" s="6">
        <v>750</v>
      </c>
      <c r="I16" s="7"/>
    </row>
    <row r="17" spans="1:9">
      <c r="A17" s="56">
        <f t="shared" si="0"/>
        <v>367</v>
      </c>
      <c r="B17" s="6">
        <v>530</v>
      </c>
      <c r="C17" s="6">
        <v>1700</v>
      </c>
      <c r="D17" s="6" t="s">
        <v>24</v>
      </c>
      <c r="E17" s="7" t="s">
        <v>515</v>
      </c>
      <c r="F17" s="6" t="s">
        <v>37</v>
      </c>
      <c r="H17" s="6">
        <v>1000</v>
      </c>
      <c r="I17" s="7"/>
    </row>
    <row r="18" spans="1:9">
      <c r="A18" s="56">
        <f t="shared" si="0"/>
        <v>368</v>
      </c>
      <c r="B18" s="6">
        <v>535</v>
      </c>
      <c r="C18" s="6">
        <v>1750</v>
      </c>
      <c r="D18" s="6" t="s">
        <v>24</v>
      </c>
      <c r="E18" s="7" t="s">
        <v>516</v>
      </c>
      <c r="F18" s="6" t="s">
        <v>37</v>
      </c>
      <c r="H18" s="6">
        <v>240</v>
      </c>
      <c r="I18" s="7"/>
    </row>
    <row r="19" spans="1:9">
      <c r="A19" s="56">
        <f t="shared" si="0"/>
        <v>369</v>
      </c>
      <c r="B19" s="6">
        <v>530</v>
      </c>
      <c r="C19" s="6">
        <v>1700</v>
      </c>
      <c r="D19" s="6" t="s">
        <v>24</v>
      </c>
      <c r="E19" s="7" t="s">
        <v>517</v>
      </c>
      <c r="F19" s="6" t="s">
        <v>37</v>
      </c>
      <c r="H19" s="6">
        <v>1800</v>
      </c>
      <c r="I19" s="7"/>
    </row>
    <row r="20" spans="1:9">
      <c r="A20" s="56">
        <f t="shared" si="0"/>
        <v>370</v>
      </c>
      <c r="B20" s="6">
        <v>530</v>
      </c>
      <c r="C20" s="6">
        <v>1700</v>
      </c>
      <c r="D20" s="6" t="s">
        <v>24</v>
      </c>
      <c r="E20" s="7" t="s">
        <v>518</v>
      </c>
      <c r="F20" s="6" t="s">
        <v>37</v>
      </c>
      <c r="H20" s="6">
        <v>150</v>
      </c>
      <c r="I20" s="7"/>
    </row>
    <row r="21" spans="1:9">
      <c r="A21" s="56">
        <f t="shared" si="0"/>
        <v>371</v>
      </c>
      <c r="B21" s="6">
        <v>530</v>
      </c>
      <c r="C21" s="6">
        <v>1700</v>
      </c>
      <c r="D21" s="6" t="s">
        <v>24</v>
      </c>
      <c r="E21" s="7" t="s">
        <v>519</v>
      </c>
      <c r="F21" s="6" t="s">
        <v>37</v>
      </c>
      <c r="H21" s="6">
        <v>75</v>
      </c>
      <c r="I21" s="7"/>
    </row>
    <row r="22" spans="1:9">
      <c r="A22" s="56">
        <f t="shared" si="0"/>
        <v>372</v>
      </c>
      <c r="B22" s="6">
        <v>530</v>
      </c>
      <c r="C22" s="6">
        <v>1700</v>
      </c>
      <c r="D22" s="6" t="s">
        <v>24</v>
      </c>
      <c r="E22" s="7" t="s">
        <v>520</v>
      </c>
      <c r="F22" s="6" t="s">
        <v>37</v>
      </c>
      <c r="H22" s="6">
        <v>240</v>
      </c>
      <c r="I22" s="7"/>
    </row>
    <row r="23" spans="1:9">
      <c r="A23" s="56">
        <f t="shared" si="0"/>
        <v>373</v>
      </c>
      <c r="B23" s="6">
        <v>535</v>
      </c>
      <c r="C23" s="6">
        <v>1750</v>
      </c>
      <c r="D23" s="6" t="s">
        <v>24</v>
      </c>
      <c r="E23" s="7" t="s">
        <v>521</v>
      </c>
      <c r="F23" s="6" t="s">
        <v>37</v>
      </c>
      <c r="H23" s="6">
        <v>120</v>
      </c>
      <c r="I23" s="7"/>
    </row>
    <row r="24" spans="1:9">
      <c r="A24" s="56">
        <f t="shared" si="0"/>
        <v>374</v>
      </c>
      <c r="B24" s="6">
        <v>530</v>
      </c>
      <c r="C24" s="6">
        <v>1700</v>
      </c>
      <c r="D24" s="6" t="s">
        <v>24</v>
      </c>
      <c r="E24" s="7" t="s">
        <v>522</v>
      </c>
      <c r="F24" s="6" t="s">
        <v>37</v>
      </c>
      <c r="H24" s="6">
        <v>240</v>
      </c>
      <c r="I24" s="7"/>
    </row>
    <row r="25" spans="1:9">
      <c r="A25" s="56">
        <f t="shared" si="0"/>
        <v>375</v>
      </c>
      <c r="B25" s="6">
        <v>535</v>
      </c>
      <c r="C25" s="6">
        <v>1750</v>
      </c>
      <c r="D25" s="6" t="s">
        <v>24</v>
      </c>
      <c r="E25" s="7" t="s">
        <v>523</v>
      </c>
      <c r="F25" s="6" t="s">
        <v>37</v>
      </c>
      <c r="H25" s="6">
        <v>150</v>
      </c>
      <c r="I25" s="7"/>
    </row>
    <row r="26" spans="1:9">
      <c r="A26" s="56">
        <f t="shared" si="0"/>
        <v>376</v>
      </c>
      <c r="B26" s="6">
        <v>535</v>
      </c>
      <c r="C26" s="6">
        <v>1750</v>
      </c>
      <c r="D26" s="6" t="s">
        <v>24</v>
      </c>
      <c r="E26" s="7" t="s">
        <v>104</v>
      </c>
      <c r="F26" s="6" t="s">
        <v>37</v>
      </c>
      <c r="G26" s="7"/>
      <c r="H26" s="6">
        <v>75</v>
      </c>
      <c r="I26" s="7"/>
    </row>
    <row r="27" spans="1:9">
      <c r="A27" s="56">
        <f t="shared" si="0"/>
        <v>377</v>
      </c>
      <c r="B27" s="6">
        <v>535</v>
      </c>
      <c r="C27" s="6">
        <v>1750</v>
      </c>
      <c r="D27" s="6" t="s">
        <v>24</v>
      </c>
      <c r="E27" s="7" t="s">
        <v>524</v>
      </c>
      <c r="F27" s="6" t="s">
        <v>37</v>
      </c>
      <c r="G27" s="7"/>
      <c r="H27" s="6">
        <v>75</v>
      </c>
      <c r="I27" s="7"/>
    </row>
    <row r="28" spans="1:9">
      <c r="A28" s="56">
        <f t="shared" si="0"/>
        <v>378</v>
      </c>
      <c r="B28" s="6">
        <v>535</v>
      </c>
      <c r="C28" s="6">
        <v>1750</v>
      </c>
      <c r="D28" s="6" t="s">
        <v>24</v>
      </c>
      <c r="E28" s="7" t="s">
        <v>63</v>
      </c>
      <c r="F28" s="6" t="s">
        <v>37</v>
      </c>
      <c r="G28" s="7"/>
      <c r="H28" s="6">
        <v>600</v>
      </c>
      <c r="I28" s="7"/>
    </row>
    <row r="29" spans="1:9">
      <c r="A29" s="56">
        <f t="shared" si="0"/>
        <v>379</v>
      </c>
      <c r="B29" s="6">
        <v>535</v>
      </c>
      <c r="C29" s="6">
        <v>1750</v>
      </c>
      <c r="D29" s="6" t="s">
        <v>24</v>
      </c>
      <c r="E29" s="7" t="s">
        <v>525</v>
      </c>
      <c r="F29" s="6" t="s">
        <v>37</v>
      </c>
      <c r="G29" s="7"/>
      <c r="H29" s="6">
        <v>150</v>
      </c>
      <c r="I29" s="7"/>
    </row>
    <row r="30" spans="1:9">
      <c r="A30" s="56">
        <f t="shared" si="0"/>
        <v>380</v>
      </c>
      <c r="B30" s="6">
        <v>535</v>
      </c>
      <c r="C30" s="6">
        <v>1750</v>
      </c>
      <c r="D30" s="6" t="s">
        <v>24</v>
      </c>
      <c r="E30" s="7" t="s">
        <v>526</v>
      </c>
      <c r="F30" s="6" t="s">
        <v>37</v>
      </c>
      <c r="H30" s="6">
        <v>300</v>
      </c>
      <c r="I30" s="7"/>
    </row>
    <row r="31" spans="1:9">
      <c r="A31" s="56">
        <f t="shared" si="0"/>
        <v>381</v>
      </c>
      <c r="B31" s="6">
        <v>535</v>
      </c>
      <c r="C31" s="6">
        <v>1750</v>
      </c>
      <c r="D31" s="6" t="s">
        <v>24</v>
      </c>
      <c r="E31" s="7" t="s">
        <v>527</v>
      </c>
      <c r="F31" s="6" t="s">
        <v>37</v>
      </c>
      <c r="H31" s="6">
        <v>150</v>
      </c>
      <c r="I31" s="7"/>
    </row>
    <row r="32" spans="1:9">
      <c r="A32" s="56">
        <f t="shared" si="0"/>
        <v>382</v>
      </c>
      <c r="B32" s="6">
        <v>535</v>
      </c>
      <c r="C32" s="6">
        <v>1750</v>
      </c>
      <c r="D32" s="6" t="s">
        <v>24</v>
      </c>
      <c r="E32" s="7" t="s">
        <v>528</v>
      </c>
      <c r="F32" s="6" t="s">
        <v>37</v>
      </c>
      <c r="H32" s="6">
        <v>600</v>
      </c>
      <c r="I32" s="7"/>
    </row>
    <row r="33" spans="1:9">
      <c r="A33" s="56">
        <f t="shared" si="0"/>
        <v>383</v>
      </c>
      <c r="B33" s="6">
        <v>535</v>
      </c>
      <c r="C33" s="6">
        <v>1750</v>
      </c>
      <c r="D33" s="6" t="s">
        <v>24</v>
      </c>
      <c r="E33" s="7" t="s">
        <v>166</v>
      </c>
      <c r="F33" s="6" t="s">
        <v>37</v>
      </c>
      <c r="H33" s="6">
        <v>150</v>
      </c>
      <c r="I33" s="7"/>
    </row>
    <row r="34" spans="1:9">
      <c r="A34" s="56">
        <f t="shared" si="0"/>
        <v>384</v>
      </c>
      <c r="B34" s="6">
        <v>535</v>
      </c>
      <c r="C34" s="6">
        <v>1750</v>
      </c>
      <c r="D34" s="6" t="s">
        <v>24</v>
      </c>
      <c r="E34" s="7" t="s">
        <v>529</v>
      </c>
      <c r="F34" s="6" t="s">
        <v>37</v>
      </c>
      <c r="H34" s="6">
        <v>1500</v>
      </c>
      <c r="I34" s="7"/>
    </row>
    <row r="35" spans="1:9">
      <c r="A35" s="56">
        <f t="shared" si="0"/>
        <v>385</v>
      </c>
      <c r="B35" s="6">
        <v>535</v>
      </c>
      <c r="C35" s="6">
        <v>1750</v>
      </c>
      <c r="D35" s="6" t="s">
        <v>24</v>
      </c>
      <c r="E35" s="7" t="s">
        <v>530</v>
      </c>
      <c r="F35" s="6" t="s">
        <v>37</v>
      </c>
      <c r="H35" s="6">
        <v>150</v>
      </c>
      <c r="I35" s="7"/>
    </row>
    <row r="36" spans="1:9">
      <c r="A36" s="56">
        <f t="shared" si="0"/>
        <v>386</v>
      </c>
      <c r="B36" s="6">
        <v>535</v>
      </c>
      <c r="C36" s="6">
        <v>1750</v>
      </c>
      <c r="D36" s="6" t="s">
        <v>24</v>
      </c>
      <c r="E36" s="7" t="s">
        <v>531</v>
      </c>
      <c r="F36" s="6" t="s">
        <v>37</v>
      </c>
      <c r="H36" s="6">
        <v>900</v>
      </c>
      <c r="I36" s="7"/>
    </row>
    <row r="37" spans="1:9">
      <c r="A37" s="56">
        <f t="shared" si="0"/>
        <v>387</v>
      </c>
      <c r="B37" s="6">
        <v>535</v>
      </c>
      <c r="C37" s="6">
        <v>1750</v>
      </c>
      <c r="D37" s="6" t="s">
        <v>24</v>
      </c>
      <c r="E37" s="7" t="s">
        <v>532</v>
      </c>
      <c r="F37" s="6" t="s">
        <v>37</v>
      </c>
      <c r="G37" s="7"/>
      <c r="H37" s="6">
        <v>600</v>
      </c>
      <c r="I37" s="7"/>
    </row>
    <row r="38" spans="1:9">
      <c r="A38" s="56">
        <f t="shared" si="0"/>
        <v>388</v>
      </c>
      <c r="B38" s="6">
        <v>535</v>
      </c>
      <c r="C38" s="6">
        <v>1750</v>
      </c>
      <c r="D38" s="6" t="s">
        <v>24</v>
      </c>
      <c r="E38" s="7" t="s">
        <v>533</v>
      </c>
      <c r="F38" s="6" t="s">
        <v>37</v>
      </c>
      <c r="G38" s="7"/>
      <c r="H38" s="6">
        <v>150</v>
      </c>
      <c r="I38" s="7"/>
    </row>
    <row r="39" spans="1:9">
      <c r="A39" s="56">
        <f t="shared" si="0"/>
        <v>389</v>
      </c>
      <c r="B39" s="6">
        <v>535</v>
      </c>
      <c r="C39" s="6">
        <v>1750</v>
      </c>
      <c r="D39" s="6" t="s">
        <v>24</v>
      </c>
      <c r="E39" s="7" t="s">
        <v>63</v>
      </c>
      <c r="F39" s="6" t="s">
        <v>37</v>
      </c>
      <c r="G39" s="7"/>
      <c r="H39" s="6">
        <v>300</v>
      </c>
      <c r="I39" s="7"/>
    </row>
    <row r="40" spans="1:9">
      <c r="A40" s="56">
        <f t="shared" si="0"/>
        <v>390</v>
      </c>
      <c r="B40" s="6">
        <v>535</v>
      </c>
      <c r="C40" s="6">
        <v>1750</v>
      </c>
      <c r="D40" s="6" t="s">
        <v>24</v>
      </c>
      <c r="E40" s="7" t="s">
        <v>534</v>
      </c>
      <c r="F40" s="6" t="s">
        <v>37</v>
      </c>
      <c r="G40" s="7"/>
      <c r="H40" s="6">
        <v>240</v>
      </c>
      <c r="I40" s="7"/>
    </row>
    <row r="41" spans="1:9">
      <c r="B41" s="7"/>
      <c r="C41" s="7"/>
      <c r="G41" s="7"/>
      <c r="I41" s="7"/>
    </row>
    <row r="42" spans="1:9" ht="13">
      <c r="B42" s="5" t="s">
        <v>535</v>
      </c>
      <c r="C42" s="7"/>
      <c r="D42" s="7"/>
    </row>
    <row r="43" spans="1:9">
      <c r="A43" s="56">
        <f>A40+1</f>
        <v>391</v>
      </c>
      <c r="B43" s="6">
        <v>710</v>
      </c>
      <c r="C43" s="6">
        <v>5002</v>
      </c>
      <c r="D43" s="6" t="s">
        <v>24</v>
      </c>
      <c r="E43" s="14" t="s">
        <v>536</v>
      </c>
      <c r="F43" s="6" t="s">
        <v>56</v>
      </c>
      <c r="G43" s="6" t="s">
        <v>537</v>
      </c>
      <c r="H43" s="6" t="s">
        <v>538</v>
      </c>
    </row>
    <row r="44" spans="1:9" ht="13.5" customHeight="1">
      <c r="A44" s="56">
        <f>A43+1</f>
        <v>392</v>
      </c>
      <c r="B44" s="6">
        <v>715</v>
      </c>
      <c r="C44" s="6">
        <v>5053</v>
      </c>
      <c r="D44" s="6" t="s">
        <v>24</v>
      </c>
      <c r="E44" s="13" t="s">
        <v>539</v>
      </c>
      <c r="F44" s="6" t="s">
        <v>56</v>
      </c>
      <c r="G44" s="6" t="s">
        <v>96</v>
      </c>
      <c r="H44" s="6" t="s">
        <v>538</v>
      </c>
    </row>
    <row r="45" spans="1:9" ht="6" customHeight="1">
      <c r="D45" s="7"/>
    </row>
    <row r="46" spans="1:9" ht="13">
      <c r="B46" s="5" t="s">
        <v>540</v>
      </c>
      <c r="C46" s="7"/>
      <c r="D46" s="7"/>
    </row>
    <row r="47" spans="1:9" ht="15.75" customHeight="1">
      <c r="A47" s="56">
        <f>A44+1</f>
        <v>393</v>
      </c>
      <c r="B47" s="25"/>
      <c r="C47" s="6" t="s">
        <v>541</v>
      </c>
      <c r="D47" s="6" t="s">
        <v>24</v>
      </c>
      <c r="E47" s="14" t="s">
        <v>542</v>
      </c>
      <c r="F47" s="6" t="s">
        <v>56</v>
      </c>
      <c r="G47" s="6" t="s">
        <v>340</v>
      </c>
      <c r="H47" s="73" t="s">
        <v>543</v>
      </c>
      <c r="I47" s="73"/>
    </row>
    <row r="48" spans="1:9" ht="6" customHeight="1">
      <c r="B48" s="7"/>
      <c r="C48" s="7"/>
      <c r="G48" s="7"/>
      <c r="I48" s="7"/>
    </row>
    <row r="49" spans="1:9" ht="13">
      <c r="B49" s="8" t="s">
        <v>544</v>
      </c>
      <c r="C49" s="7"/>
      <c r="G49" s="7"/>
      <c r="I49" s="7"/>
    </row>
    <row r="50" spans="1:9">
      <c r="A50" s="56">
        <f>A47+1</f>
        <v>394</v>
      </c>
      <c r="B50" s="6">
        <v>710</v>
      </c>
      <c r="C50" s="6">
        <v>5002</v>
      </c>
      <c r="D50" s="6" t="s">
        <v>371</v>
      </c>
      <c r="E50" s="14" t="s">
        <v>545</v>
      </c>
      <c r="G50" s="7"/>
      <c r="H50" s="6" t="s">
        <v>546</v>
      </c>
      <c r="I50" s="7"/>
    </row>
    <row r="51" spans="1:9">
      <c r="A51" s="56">
        <f>A50+1</f>
        <v>395</v>
      </c>
      <c r="B51" s="6">
        <v>710</v>
      </c>
      <c r="C51" s="6" t="s">
        <v>547</v>
      </c>
      <c r="D51" s="6" t="s">
        <v>371</v>
      </c>
      <c r="E51" s="14" t="s">
        <v>545</v>
      </c>
      <c r="F51" s="6" t="s">
        <v>548</v>
      </c>
      <c r="G51" s="7"/>
      <c r="H51" s="6">
        <v>1200</v>
      </c>
      <c r="I51" s="7"/>
    </row>
    <row r="52" spans="1:9">
      <c r="A52" s="56">
        <f t="shared" ref="A52:A54" si="1">A51+1</f>
        <v>396</v>
      </c>
      <c r="B52" s="6">
        <v>710</v>
      </c>
      <c r="D52" s="6" t="s">
        <v>371</v>
      </c>
      <c r="E52" s="14" t="s">
        <v>545</v>
      </c>
      <c r="F52" s="6" t="s">
        <v>549</v>
      </c>
      <c r="G52" s="7"/>
      <c r="H52" s="6">
        <v>2400</v>
      </c>
      <c r="I52" s="7"/>
    </row>
    <row r="53" spans="1:9">
      <c r="A53" s="56">
        <f t="shared" si="1"/>
        <v>397</v>
      </c>
      <c r="B53" s="6">
        <v>710</v>
      </c>
      <c r="D53" s="6" t="s">
        <v>371</v>
      </c>
      <c r="E53" s="14" t="s">
        <v>545</v>
      </c>
      <c r="F53" s="6" t="s">
        <v>550</v>
      </c>
      <c r="G53" s="7"/>
      <c r="H53" s="6">
        <v>3750</v>
      </c>
      <c r="I53" s="7"/>
    </row>
    <row r="54" spans="1:9">
      <c r="A54" s="56">
        <f t="shared" si="1"/>
        <v>398</v>
      </c>
      <c r="B54" s="6">
        <v>710</v>
      </c>
      <c r="D54" s="6" t="s">
        <v>371</v>
      </c>
      <c r="E54" s="14" t="s">
        <v>545</v>
      </c>
      <c r="F54" s="6" t="s">
        <v>551</v>
      </c>
      <c r="G54" s="7"/>
      <c r="H54" s="6">
        <v>5000</v>
      </c>
      <c r="I54" s="7"/>
    </row>
    <row r="55" spans="1:9" ht="6" customHeight="1"/>
    <row r="56" spans="1:9" ht="13">
      <c r="B56" s="8" t="s">
        <v>552</v>
      </c>
      <c r="C56" s="7"/>
      <c r="G56" s="7"/>
      <c r="I56" s="7"/>
    </row>
    <row r="57" spans="1:9">
      <c r="A57" s="61">
        <f>A54+1</f>
        <v>399</v>
      </c>
      <c r="B57" s="65"/>
      <c r="C57" s="6" t="s">
        <v>541</v>
      </c>
      <c r="D57" s="6" t="s">
        <v>371</v>
      </c>
      <c r="E57" s="7" t="s">
        <v>553</v>
      </c>
      <c r="F57" s="7"/>
      <c r="G57" s="7"/>
      <c r="H57" s="73" t="s">
        <v>543</v>
      </c>
      <c r="I57" s="73"/>
    </row>
    <row r="58" spans="1:9" ht="6" customHeight="1"/>
    <row r="59" spans="1:9">
      <c r="B59" s="14" t="s">
        <v>554</v>
      </c>
      <c r="C59" s="7"/>
      <c r="D59" s="14" t="s">
        <v>555</v>
      </c>
      <c r="E59" s="14" t="s">
        <v>556</v>
      </c>
    </row>
    <row r="60" spans="1:9">
      <c r="B60" s="14" t="s">
        <v>557</v>
      </c>
      <c r="C60" s="7"/>
      <c r="D60" s="6" t="s">
        <v>558</v>
      </c>
      <c r="E60" s="14" t="s">
        <v>559</v>
      </c>
    </row>
  </sheetData>
  <mergeCells count="5">
    <mergeCell ref="A1:I1"/>
    <mergeCell ref="A2:I2"/>
    <mergeCell ref="H57:I57"/>
    <mergeCell ref="H47:I47"/>
    <mergeCell ref="F4:G4"/>
  </mergeCells>
  <phoneticPr fontId="1" type="noConversion"/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I69"/>
  <sheetViews>
    <sheetView topLeftCell="A51" zoomScale="108" zoomScaleNormal="108" workbookViewId="0">
      <selection activeCell="A56" sqref="A56:A66"/>
    </sheetView>
  </sheetViews>
  <sheetFormatPr defaultColWidth="10.1796875" defaultRowHeight="12.5"/>
  <cols>
    <col min="1" max="1" width="3.26953125" style="60" bestFit="1" customWidth="1"/>
    <col min="2" max="2" width="10.54296875" style="6" customWidth="1"/>
    <col min="3" max="3" width="11.26953125" style="6" customWidth="1"/>
    <col min="4" max="4" width="9.453125" style="6" customWidth="1"/>
    <col min="5" max="5" width="27.1796875" style="6" customWidth="1"/>
    <col min="6" max="6" width="8.26953125" style="6" customWidth="1"/>
    <col min="7" max="7" width="9.7265625" style="6" bestFit="1" customWidth="1"/>
    <col min="8" max="8" width="15.1796875" style="6" bestFit="1" customWidth="1"/>
    <col min="9" max="9" width="11.453125" style="26" bestFit="1" customWidth="1"/>
    <col min="10" max="16384" width="10.1796875" style="7"/>
  </cols>
  <sheetData>
    <row r="1" spans="1:9" ht="18">
      <c r="A1" s="69" t="s">
        <v>499</v>
      </c>
      <c r="B1" s="69"/>
      <c r="C1" s="69"/>
      <c r="D1" s="69"/>
      <c r="E1" s="69"/>
      <c r="F1" s="69"/>
      <c r="G1" s="69"/>
      <c r="H1" s="69"/>
      <c r="I1" s="69"/>
    </row>
    <row r="2" spans="1:9" ht="18">
      <c r="A2" s="72" t="s">
        <v>560</v>
      </c>
      <c r="B2" s="72"/>
      <c r="C2" s="72"/>
      <c r="D2" s="72"/>
      <c r="E2" s="72"/>
      <c r="F2" s="72"/>
      <c r="G2" s="72"/>
      <c r="H2" s="72"/>
      <c r="I2" s="72"/>
    </row>
    <row r="4" spans="1:9" s="4" customFormat="1" ht="13">
      <c r="A4" s="59" t="s">
        <v>501</v>
      </c>
      <c r="B4" s="3" t="s">
        <v>8</v>
      </c>
      <c r="C4" s="52" t="s">
        <v>9</v>
      </c>
      <c r="D4" s="66" t="s">
        <v>10</v>
      </c>
      <c r="E4" s="52" t="s">
        <v>11</v>
      </c>
      <c r="F4" s="71" t="s">
        <v>12</v>
      </c>
      <c r="G4" s="71"/>
      <c r="H4" s="66" t="s">
        <v>13</v>
      </c>
      <c r="I4" s="66" t="s">
        <v>13</v>
      </c>
    </row>
    <row r="5" spans="1:9" s="4" customFormat="1" ht="13">
      <c r="A5" s="59" t="s">
        <v>14</v>
      </c>
      <c r="B5" s="3" t="s">
        <v>502</v>
      </c>
      <c r="C5" s="3" t="s">
        <v>16</v>
      </c>
      <c r="D5" s="66" t="s">
        <v>17</v>
      </c>
      <c r="E5" s="55" t="s">
        <v>18</v>
      </c>
      <c r="F5" s="66" t="s">
        <v>19</v>
      </c>
      <c r="G5" s="66" t="s">
        <v>20</v>
      </c>
      <c r="H5" s="66" t="s">
        <v>21</v>
      </c>
      <c r="I5" s="66" t="s">
        <v>22</v>
      </c>
    </row>
    <row r="7" spans="1:9" ht="13">
      <c r="B7" s="5" t="s">
        <v>561</v>
      </c>
      <c r="C7" s="7"/>
      <c r="E7" s="7"/>
      <c r="H7" s="7"/>
      <c r="I7" s="29"/>
    </row>
    <row r="8" spans="1:9">
      <c r="A8" s="60">
        <f>'500-IT'!A57+1</f>
        <v>400</v>
      </c>
      <c r="B8" s="6">
        <v>520</v>
      </c>
      <c r="C8" s="6">
        <v>1600</v>
      </c>
      <c r="D8" s="6" t="s">
        <v>48</v>
      </c>
      <c r="E8" s="7" t="s">
        <v>562</v>
      </c>
      <c r="F8" s="6" t="s">
        <v>563</v>
      </c>
      <c r="G8" s="6" t="s">
        <v>406</v>
      </c>
      <c r="H8" s="6">
        <v>15000</v>
      </c>
      <c r="I8" s="29"/>
    </row>
    <row r="9" spans="1:9">
      <c r="A9" s="60">
        <f>A8+1</f>
        <v>401</v>
      </c>
      <c r="B9" s="6">
        <v>520</v>
      </c>
      <c r="C9" s="6">
        <v>1600</v>
      </c>
      <c r="D9" s="6" t="s">
        <v>48</v>
      </c>
      <c r="E9" s="7" t="s">
        <v>562</v>
      </c>
      <c r="F9" s="6" t="s">
        <v>564</v>
      </c>
      <c r="G9" s="6" t="s">
        <v>406</v>
      </c>
      <c r="H9" s="6">
        <v>27500</v>
      </c>
      <c r="I9" s="29"/>
    </row>
    <row r="10" spans="1:9">
      <c r="A10" s="60">
        <f t="shared" ref="A10:A31" si="0">A9+1</f>
        <v>402</v>
      </c>
      <c r="B10" s="6">
        <v>525</v>
      </c>
      <c r="C10" s="6">
        <v>1650</v>
      </c>
      <c r="D10" s="6" t="s">
        <v>48</v>
      </c>
      <c r="E10" s="7" t="s">
        <v>565</v>
      </c>
      <c r="F10" s="6" t="s">
        <v>37</v>
      </c>
      <c r="H10" s="6">
        <v>150</v>
      </c>
      <c r="I10" s="29"/>
    </row>
    <row r="11" spans="1:9">
      <c r="A11" s="60">
        <f t="shared" si="0"/>
        <v>403</v>
      </c>
      <c r="B11" s="6">
        <v>525</v>
      </c>
      <c r="C11" s="6">
        <v>1650</v>
      </c>
      <c r="D11" s="6" t="s">
        <v>48</v>
      </c>
      <c r="E11" s="7" t="s">
        <v>566</v>
      </c>
      <c r="F11" s="6" t="s">
        <v>37</v>
      </c>
      <c r="H11" s="6">
        <v>750</v>
      </c>
      <c r="I11" s="29"/>
    </row>
    <row r="12" spans="1:9">
      <c r="A12" s="60">
        <f t="shared" si="0"/>
        <v>404</v>
      </c>
      <c r="B12" s="6">
        <v>525</v>
      </c>
      <c r="C12" s="6">
        <v>1650</v>
      </c>
      <c r="D12" s="6" t="s">
        <v>48</v>
      </c>
      <c r="E12" s="7" t="s">
        <v>566</v>
      </c>
      <c r="F12" s="6" t="s">
        <v>563</v>
      </c>
      <c r="G12" s="6" t="s">
        <v>406</v>
      </c>
      <c r="H12" s="6">
        <v>1500</v>
      </c>
      <c r="I12" s="29"/>
    </row>
    <row r="13" spans="1:9">
      <c r="A13" s="60">
        <f t="shared" si="0"/>
        <v>405</v>
      </c>
      <c r="B13" s="6">
        <v>525</v>
      </c>
      <c r="C13" s="6">
        <v>1650</v>
      </c>
      <c r="E13" s="7" t="s">
        <v>566</v>
      </c>
      <c r="F13" s="6" t="s">
        <v>564</v>
      </c>
      <c r="G13" s="6" t="s">
        <v>406</v>
      </c>
      <c r="H13" s="6">
        <v>2250</v>
      </c>
      <c r="I13" s="29"/>
    </row>
    <row r="14" spans="1:9">
      <c r="A14" s="60">
        <f t="shared" si="0"/>
        <v>406</v>
      </c>
      <c r="B14" s="6">
        <v>520</v>
      </c>
      <c r="C14" s="6">
        <v>1600</v>
      </c>
      <c r="D14" s="6" t="s">
        <v>48</v>
      </c>
      <c r="E14" s="7" t="s">
        <v>567</v>
      </c>
      <c r="F14" s="6" t="s">
        <v>563</v>
      </c>
      <c r="G14" s="6" t="s">
        <v>406</v>
      </c>
      <c r="H14" s="6">
        <v>600</v>
      </c>
      <c r="I14" s="29"/>
    </row>
    <row r="15" spans="1:9" ht="14.25" customHeight="1">
      <c r="A15" s="60">
        <f t="shared" si="0"/>
        <v>407</v>
      </c>
      <c r="B15" s="6">
        <v>520</v>
      </c>
      <c r="C15" s="6">
        <v>1600</v>
      </c>
      <c r="D15" s="6" t="s">
        <v>48</v>
      </c>
      <c r="E15" s="7" t="s">
        <v>567</v>
      </c>
      <c r="F15" s="6" t="s">
        <v>564</v>
      </c>
      <c r="G15" s="6" t="s">
        <v>406</v>
      </c>
      <c r="H15" s="6">
        <v>1000</v>
      </c>
      <c r="I15" s="29"/>
    </row>
    <row r="16" spans="1:9">
      <c r="A16" s="60">
        <f t="shared" si="0"/>
        <v>408</v>
      </c>
      <c r="B16" s="6">
        <v>520</v>
      </c>
      <c r="C16" s="6">
        <v>1600</v>
      </c>
      <c r="D16" s="6" t="s">
        <v>48</v>
      </c>
      <c r="E16" s="7" t="s">
        <v>568</v>
      </c>
      <c r="F16" s="6" t="s">
        <v>563</v>
      </c>
      <c r="G16" s="6" t="s">
        <v>406</v>
      </c>
      <c r="H16" s="6">
        <v>1600</v>
      </c>
      <c r="I16" s="29"/>
    </row>
    <row r="17" spans="1:9">
      <c r="A17" s="60">
        <f t="shared" si="0"/>
        <v>409</v>
      </c>
      <c r="B17" s="6">
        <v>520</v>
      </c>
      <c r="C17" s="6">
        <v>1600</v>
      </c>
      <c r="D17" s="6" t="s">
        <v>48</v>
      </c>
      <c r="E17" s="7" t="s">
        <v>568</v>
      </c>
      <c r="F17" s="6" t="s">
        <v>564</v>
      </c>
      <c r="G17" s="6" t="s">
        <v>406</v>
      </c>
      <c r="H17" s="6">
        <v>3200</v>
      </c>
      <c r="I17" s="29"/>
    </row>
    <row r="18" spans="1:9">
      <c r="A18" s="60">
        <f t="shared" si="0"/>
        <v>410</v>
      </c>
      <c r="B18" s="6">
        <v>525</v>
      </c>
      <c r="C18" s="6">
        <v>1650</v>
      </c>
      <c r="D18" s="6" t="s">
        <v>48</v>
      </c>
      <c r="E18" s="7" t="s">
        <v>166</v>
      </c>
      <c r="F18" s="6" t="s">
        <v>563</v>
      </c>
      <c r="G18" s="6" t="s">
        <v>406</v>
      </c>
      <c r="H18" s="6">
        <v>360</v>
      </c>
      <c r="I18" s="29"/>
    </row>
    <row r="19" spans="1:9">
      <c r="A19" s="60">
        <f t="shared" si="0"/>
        <v>411</v>
      </c>
      <c r="B19" s="6">
        <v>525</v>
      </c>
      <c r="C19" s="6">
        <v>1650</v>
      </c>
      <c r="D19" s="6" t="s">
        <v>48</v>
      </c>
      <c r="E19" s="7" t="s">
        <v>166</v>
      </c>
      <c r="F19" s="6" t="s">
        <v>564</v>
      </c>
      <c r="G19" s="6" t="s">
        <v>406</v>
      </c>
      <c r="H19" s="6">
        <v>600</v>
      </c>
      <c r="I19" s="29"/>
    </row>
    <row r="20" spans="1:9">
      <c r="A20" s="60">
        <f t="shared" si="0"/>
        <v>412</v>
      </c>
      <c r="B20" s="6">
        <v>520</v>
      </c>
      <c r="C20" s="6">
        <v>1600</v>
      </c>
      <c r="D20" s="6" t="s">
        <v>24</v>
      </c>
      <c r="E20" s="7" t="s">
        <v>569</v>
      </c>
      <c r="G20" s="6" t="s">
        <v>570</v>
      </c>
      <c r="H20" s="6" t="s">
        <v>571</v>
      </c>
      <c r="I20" s="29"/>
    </row>
    <row r="21" spans="1:9">
      <c r="A21" s="60">
        <f t="shared" si="0"/>
        <v>413</v>
      </c>
      <c r="B21" s="6">
        <v>520</v>
      </c>
      <c r="C21" s="6">
        <v>1600</v>
      </c>
      <c r="D21" s="6" t="s">
        <v>24</v>
      </c>
      <c r="E21" s="7" t="s">
        <v>572</v>
      </c>
      <c r="G21" s="6" t="s">
        <v>570</v>
      </c>
      <c r="H21" s="6" t="s">
        <v>573</v>
      </c>
      <c r="I21" s="29"/>
    </row>
    <row r="22" spans="1:9">
      <c r="A22" s="60">
        <f t="shared" si="0"/>
        <v>414</v>
      </c>
      <c r="B22" s="6">
        <v>520</v>
      </c>
      <c r="C22" s="6">
        <v>1600</v>
      </c>
      <c r="D22" s="6" t="s">
        <v>24</v>
      </c>
      <c r="E22" s="7" t="s">
        <v>574</v>
      </c>
      <c r="F22" s="6" t="s">
        <v>56</v>
      </c>
      <c r="G22" s="6" t="s">
        <v>27</v>
      </c>
      <c r="H22" s="6" t="s">
        <v>575</v>
      </c>
      <c r="I22" s="29"/>
    </row>
    <row r="23" spans="1:9">
      <c r="A23" s="60">
        <f t="shared" si="0"/>
        <v>415</v>
      </c>
      <c r="B23" s="6">
        <v>520</v>
      </c>
      <c r="C23" s="6">
        <v>1600</v>
      </c>
      <c r="D23" s="6" t="s">
        <v>48</v>
      </c>
      <c r="E23" s="7" t="s">
        <v>576</v>
      </c>
      <c r="F23" s="6" t="s">
        <v>56</v>
      </c>
      <c r="G23" s="6" t="s">
        <v>27</v>
      </c>
      <c r="H23" s="6">
        <v>6600</v>
      </c>
      <c r="I23" s="29"/>
    </row>
    <row r="24" spans="1:9">
      <c r="A24" s="60">
        <f t="shared" si="0"/>
        <v>416</v>
      </c>
      <c r="B24" s="6">
        <v>525</v>
      </c>
      <c r="C24" s="6">
        <v>1650</v>
      </c>
      <c r="D24" s="6" t="s">
        <v>48</v>
      </c>
      <c r="E24" s="7" t="s">
        <v>166</v>
      </c>
      <c r="F24" s="6" t="s">
        <v>37</v>
      </c>
      <c r="H24" s="6">
        <v>360</v>
      </c>
      <c r="I24" s="29"/>
    </row>
    <row r="25" spans="1:9">
      <c r="A25" s="60">
        <f t="shared" si="0"/>
        <v>417</v>
      </c>
      <c r="B25" s="6">
        <v>520</v>
      </c>
      <c r="C25" s="6">
        <v>1600</v>
      </c>
      <c r="D25" s="6" t="s">
        <v>48</v>
      </c>
      <c r="E25" s="7" t="s">
        <v>577</v>
      </c>
      <c r="F25" s="6" t="s">
        <v>37</v>
      </c>
      <c r="H25" s="6">
        <v>2000</v>
      </c>
      <c r="I25" s="29"/>
    </row>
    <row r="26" spans="1:9">
      <c r="A26" s="60">
        <f t="shared" si="0"/>
        <v>418</v>
      </c>
      <c r="B26" s="6">
        <v>525</v>
      </c>
      <c r="C26" s="6">
        <v>1650</v>
      </c>
      <c r="D26" s="6" t="s">
        <v>48</v>
      </c>
      <c r="E26" s="7" t="s">
        <v>166</v>
      </c>
      <c r="F26" s="6" t="s">
        <v>37</v>
      </c>
      <c r="H26" s="6">
        <v>180</v>
      </c>
      <c r="I26" s="29"/>
    </row>
    <row r="27" spans="1:9">
      <c r="A27" s="60">
        <f t="shared" si="0"/>
        <v>419</v>
      </c>
      <c r="B27" s="6">
        <v>520</v>
      </c>
      <c r="C27" s="6">
        <v>1600</v>
      </c>
      <c r="D27" s="6" t="s">
        <v>48</v>
      </c>
      <c r="E27" s="7" t="s">
        <v>578</v>
      </c>
      <c r="F27" s="6" t="s">
        <v>563</v>
      </c>
      <c r="G27" s="6" t="s">
        <v>406</v>
      </c>
      <c r="H27" s="6">
        <v>6820</v>
      </c>
      <c r="I27" s="29"/>
    </row>
    <row r="28" spans="1:9">
      <c r="A28" s="60">
        <f t="shared" si="0"/>
        <v>420</v>
      </c>
      <c r="B28" s="6">
        <v>520</v>
      </c>
      <c r="C28" s="6">
        <v>1600</v>
      </c>
      <c r="E28" s="7" t="s">
        <v>578</v>
      </c>
      <c r="F28" s="6" t="s">
        <v>564</v>
      </c>
      <c r="G28" s="6" t="s">
        <v>406</v>
      </c>
      <c r="H28" s="6">
        <v>9610</v>
      </c>
      <c r="I28" s="29"/>
    </row>
    <row r="29" spans="1:9">
      <c r="A29" s="60">
        <f t="shared" si="0"/>
        <v>421</v>
      </c>
      <c r="B29" s="6">
        <v>525</v>
      </c>
      <c r="C29" s="6">
        <v>1650</v>
      </c>
      <c r="D29" s="6" t="s">
        <v>48</v>
      </c>
      <c r="E29" s="7" t="s">
        <v>579</v>
      </c>
      <c r="H29" s="6">
        <v>360</v>
      </c>
      <c r="I29" s="29"/>
    </row>
    <row r="30" spans="1:9">
      <c r="A30" s="60">
        <f t="shared" si="0"/>
        <v>422</v>
      </c>
      <c r="B30" s="6">
        <v>520</v>
      </c>
      <c r="C30" s="6" t="s">
        <v>580</v>
      </c>
      <c r="D30" s="6" t="s">
        <v>24</v>
      </c>
      <c r="E30" s="7" t="s">
        <v>581</v>
      </c>
      <c r="F30" s="6" t="s">
        <v>37</v>
      </c>
      <c r="H30" s="6">
        <v>2200</v>
      </c>
      <c r="I30" s="29"/>
    </row>
    <row r="31" spans="1:9">
      <c r="A31" s="60">
        <f t="shared" si="0"/>
        <v>423</v>
      </c>
      <c r="B31" s="6">
        <v>525</v>
      </c>
      <c r="C31" s="6" t="s">
        <v>582</v>
      </c>
      <c r="D31" s="6" t="s">
        <v>24</v>
      </c>
      <c r="E31" s="7" t="s">
        <v>583</v>
      </c>
      <c r="F31" s="6" t="s">
        <v>37</v>
      </c>
      <c r="H31" s="6">
        <v>180</v>
      </c>
      <c r="I31" s="29"/>
    </row>
    <row r="32" spans="1:9">
      <c r="B32" s="7"/>
      <c r="C32" s="7"/>
      <c r="D32" s="7"/>
      <c r="E32" s="7"/>
      <c r="I32" s="29"/>
    </row>
    <row r="33" spans="1:9" ht="13">
      <c r="B33" s="5" t="s">
        <v>584</v>
      </c>
      <c r="C33" s="7"/>
      <c r="E33" s="7"/>
      <c r="I33" s="29"/>
    </row>
    <row r="34" spans="1:9">
      <c r="A34" s="60">
        <f>A31+1</f>
        <v>424</v>
      </c>
      <c r="B34" s="6">
        <v>520</v>
      </c>
      <c r="C34" s="6">
        <v>1600</v>
      </c>
      <c r="D34" s="6" t="s">
        <v>24</v>
      </c>
      <c r="E34" s="7" t="s">
        <v>585</v>
      </c>
      <c r="G34" s="6" t="s">
        <v>570</v>
      </c>
      <c r="H34" s="6" t="s">
        <v>586</v>
      </c>
      <c r="I34" s="29"/>
    </row>
    <row r="35" spans="1:9">
      <c r="A35" s="60">
        <f>A34+1</f>
        <v>425</v>
      </c>
      <c r="B35" s="6">
        <v>520</v>
      </c>
      <c r="C35" s="6">
        <v>1600</v>
      </c>
      <c r="D35" s="6" t="s">
        <v>24</v>
      </c>
      <c r="E35" s="7" t="s">
        <v>587</v>
      </c>
      <c r="G35" s="6" t="s">
        <v>570</v>
      </c>
      <c r="H35" s="6" t="s">
        <v>588</v>
      </c>
      <c r="I35" s="29"/>
    </row>
    <row r="36" spans="1:9">
      <c r="A36" s="60">
        <f t="shared" ref="A36:A43" si="1">A35+1</f>
        <v>426</v>
      </c>
      <c r="B36" s="6">
        <v>520</v>
      </c>
      <c r="C36" s="6">
        <v>1600</v>
      </c>
      <c r="D36" s="6" t="s">
        <v>24</v>
      </c>
      <c r="E36" s="7" t="s">
        <v>589</v>
      </c>
      <c r="G36" s="6" t="s">
        <v>570</v>
      </c>
      <c r="H36" s="6" t="s">
        <v>590</v>
      </c>
      <c r="I36" s="29"/>
    </row>
    <row r="37" spans="1:9">
      <c r="A37" s="60">
        <f t="shared" si="1"/>
        <v>427</v>
      </c>
      <c r="B37" s="6">
        <v>520</v>
      </c>
      <c r="C37" s="6">
        <v>1600</v>
      </c>
      <c r="D37" s="6" t="s">
        <v>24</v>
      </c>
      <c r="E37" s="7" t="s">
        <v>591</v>
      </c>
      <c r="G37" s="6" t="s">
        <v>570</v>
      </c>
      <c r="H37" s="6" t="s">
        <v>592</v>
      </c>
      <c r="I37" s="29"/>
    </row>
    <row r="38" spans="1:9">
      <c r="A38" s="60">
        <f t="shared" si="1"/>
        <v>428</v>
      </c>
      <c r="B38" s="6">
        <v>520</v>
      </c>
      <c r="C38" s="6">
        <v>1600</v>
      </c>
      <c r="D38" s="6" t="s">
        <v>24</v>
      </c>
      <c r="E38" s="7" t="s">
        <v>593</v>
      </c>
      <c r="G38" s="6" t="s">
        <v>570</v>
      </c>
      <c r="H38" s="6" t="s">
        <v>594</v>
      </c>
      <c r="I38" s="29"/>
    </row>
    <row r="39" spans="1:9">
      <c r="A39" s="60">
        <f t="shared" si="1"/>
        <v>429</v>
      </c>
      <c r="B39" s="6">
        <v>520</v>
      </c>
      <c r="C39" s="6">
        <v>1600</v>
      </c>
      <c r="D39" s="6" t="s">
        <v>24</v>
      </c>
      <c r="E39" s="7" t="s">
        <v>595</v>
      </c>
      <c r="G39" s="6" t="s">
        <v>570</v>
      </c>
      <c r="H39" s="6" t="s">
        <v>596</v>
      </c>
      <c r="I39" s="29"/>
    </row>
    <row r="40" spans="1:9">
      <c r="A40" s="60">
        <f t="shared" si="1"/>
        <v>430</v>
      </c>
      <c r="B40" s="6">
        <v>523</v>
      </c>
      <c r="C40" s="6">
        <v>1652</v>
      </c>
      <c r="D40" s="6" t="s">
        <v>24</v>
      </c>
      <c r="E40" s="7" t="s">
        <v>597</v>
      </c>
      <c r="F40" s="6" t="s">
        <v>56</v>
      </c>
      <c r="G40" s="6" t="s">
        <v>35</v>
      </c>
      <c r="I40" s="29"/>
    </row>
    <row r="41" spans="1:9">
      <c r="A41" s="60">
        <f t="shared" si="1"/>
        <v>431</v>
      </c>
      <c r="B41" s="6">
        <v>523</v>
      </c>
      <c r="C41" s="6">
        <v>1652</v>
      </c>
      <c r="D41" s="6" t="s">
        <v>24</v>
      </c>
      <c r="E41" s="7" t="s">
        <v>598</v>
      </c>
      <c r="F41" s="6" t="s">
        <v>56</v>
      </c>
      <c r="G41" s="6" t="s">
        <v>35</v>
      </c>
      <c r="I41" s="29"/>
    </row>
    <row r="42" spans="1:9">
      <c r="A42" s="60">
        <f t="shared" si="1"/>
        <v>432</v>
      </c>
      <c r="B42" s="6">
        <v>523</v>
      </c>
      <c r="C42" s="6">
        <v>1652</v>
      </c>
      <c r="D42" s="6" t="s">
        <v>24</v>
      </c>
      <c r="E42" s="7" t="s">
        <v>599</v>
      </c>
      <c r="F42" s="6" t="s">
        <v>56</v>
      </c>
      <c r="G42" s="6" t="s">
        <v>35</v>
      </c>
      <c r="I42" s="29"/>
    </row>
    <row r="43" spans="1:9">
      <c r="A43" s="60">
        <f t="shared" si="1"/>
        <v>433</v>
      </c>
      <c r="B43" s="6">
        <v>523</v>
      </c>
      <c r="C43" s="6">
        <v>1652</v>
      </c>
      <c r="D43" s="6" t="s">
        <v>24</v>
      </c>
      <c r="E43" s="7" t="s">
        <v>600</v>
      </c>
      <c r="F43" s="6" t="s">
        <v>37</v>
      </c>
      <c r="H43" s="6" t="s">
        <v>601</v>
      </c>
      <c r="I43" s="29"/>
    </row>
    <row r="44" spans="1:9">
      <c r="E44" s="7"/>
      <c r="I44" s="29"/>
    </row>
    <row r="45" spans="1:9" ht="13">
      <c r="B45" s="5" t="s">
        <v>602</v>
      </c>
      <c r="C45" s="7"/>
      <c r="E45" s="7"/>
      <c r="I45" s="29"/>
    </row>
    <row r="46" spans="1:9">
      <c r="A46" s="60">
        <f>A43+1</f>
        <v>434</v>
      </c>
      <c r="B46" s="6">
        <v>525</v>
      </c>
      <c r="C46" s="6">
        <v>1653</v>
      </c>
      <c r="D46" s="6" t="s">
        <v>603</v>
      </c>
      <c r="E46" s="14" t="s">
        <v>604</v>
      </c>
      <c r="F46" s="6" t="s">
        <v>56</v>
      </c>
      <c r="I46" s="6">
        <v>16</v>
      </c>
    </row>
    <row r="47" spans="1:9">
      <c r="A47" s="60">
        <f>A46+1</f>
        <v>435</v>
      </c>
      <c r="B47" s="6">
        <v>525</v>
      </c>
      <c r="C47" s="6">
        <v>1653</v>
      </c>
      <c r="D47" s="6" t="s">
        <v>48</v>
      </c>
      <c r="E47" s="14" t="s">
        <v>605</v>
      </c>
      <c r="F47" s="6" t="s">
        <v>56</v>
      </c>
      <c r="I47" s="6">
        <v>8</v>
      </c>
    </row>
    <row r="48" spans="1:9">
      <c r="A48" s="60">
        <f t="shared" ref="A48:A66" si="2">A47+1</f>
        <v>436</v>
      </c>
      <c r="B48" s="6">
        <v>525</v>
      </c>
      <c r="C48" s="6">
        <v>1653</v>
      </c>
      <c r="D48" s="6" t="s">
        <v>48</v>
      </c>
      <c r="E48" s="14" t="s">
        <v>606</v>
      </c>
      <c r="F48" s="6" t="s">
        <v>56</v>
      </c>
      <c r="I48" s="23" t="s">
        <v>607</v>
      </c>
    </row>
    <row r="49" spans="1:8">
      <c r="A49" s="60">
        <f t="shared" si="2"/>
        <v>437</v>
      </c>
      <c r="B49" s="6">
        <v>525</v>
      </c>
      <c r="C49" s="6">
        <v>1653</v>
      </c>
      <c r="D49" s="6" t="s">
        <v>48</v>
      </c>
      <c r="E49" s="14" t="s">
        <v>608</v>
      </c>
      <c r="F49" s="6" t="s">
        <v>37</v>
      </c>
      <c r="H49" s="6" t="s">
        <v>601</v>
      </c>
    </row>
    <row r="50" spans="1:8">
      <c r="A50" s="60">
        <f t="shared" si="2"/>
        <v>438</v>
      </c>
      <c r="B50" s="6">
        <v>525</v>
      </c>
      <c r="C50" s="6">
        <v>1653</v>
      </c>
      <c r="D50" s="6" t="s">
        <v>48</v>
      </c>
      <c r="E50" s="14" t="s">
        <v>609</v>
      </c>
      <c r="F50" s="6" t="s">
        <v>37</v>
      </c>
      <c r="H50" s="6" t="s">
        <v>601</v>
      </c>
    </row>
    <row r="51" spans="1:8">
      <c r="A51" s="60">
        <f t="shared" si="2"/>
        <v>439</v>
      </c>
      <c r="B51" s="6">
        <v>525</v>
      </c>
      <c r="C51" s="6">
        <v>1653</v>
      </c>
      <c r="D51" s="6" t="s">
        <v>48</v>
      </c>
      <c r="E51" s="14" t="s">
        <v>610</v>
      </c>
      <c r="F51" s="6" t="s">
        <v>37</v>
      </c>
      <c r="H51" s="6" t="s">
        <v>601</v>
      </c>
    </row>
    <row r="52" spans="1:8">
      <c r="A52" s="60">
        <f t="shared" si="2"/>
        <v>440</v>
      </c>
      <c r="B52" s="6">
        <v>525</v>
      </c>
      <c r="C52" s="6">
        <v>1653</v>
      </c>
      <c r="D52" s="6" t="s">
        <v>48</v>
      </c>
      <c r="E52" s="14" t="s">
        <v>611</v>
      </c>
      <c r="F52" s="6" t="s">
        <v>37</v>
      </c>
      <c r="H52" s="6" t="s">
        <v>601</v>
      </c>
    </row>
    <row r="53" spans="1:8">
      <c r="A53" s="60">
        <f t="shared" si="2"/>
        <v>441</v>
      </c>
      <c r="B53" s="6">
        <v>525</v>
      </c>
      <c r="C53" s="6">
        <v>1653</v>
      </c>
      <c r="D53" s="6" t="s">
        <v>48</v>
      </c>
      <c r="E53" s="14" t="s">
        <v>612</v>
      </c>
      <c r="F53" s="6" t="s">
        <v>37</v>
      </c>
      <c r="H53" s="6">
        <v>240</v>
      </c>
    </row>
    <row r="54" spans="1:8">
      <c r="A54" s="60">
        <f t="shared" si="2"/>
        <v>442</v>
      </c>
      <c r="B54" s="6">
        <v>525</v>
      </c>
      <c r="C54" s="6">
        <v>1653</v>
      </c>
      <c r="D54" s="6" t="s">
        <v>48</v>
      </c>
      <c r="E54" s="14" t="s">
        <v>613</v>
      </c>
      <c r="F54" s="6" t="s">
        <v>37</v>
      </c>
      <c r="H54" s="6">
        <v>360</v>
      </c>
    </row>
    <row r="55" spans="1:8">
      <c r="A55" s="60">
        <f t="shared" si="2"/>
        <v>443</v>
      </c>
      <c r="B55" s="6">
        <v>525</v>
      </c>
      <c r="C55" s="6">
        <v>1653</v>
      </c>
      <c r="D55" s="6" t="s">
        <v>48</v>
      </c>
      <c r="E55" s="14" t="s">
        <v>614</v>
      </c>
      <c r="F55" s="6" t="s">
        <v>37</v>
      </c>
      <c r="H55" s="6">
        <v>360</v>
      </c>
    </row>
    <row r="56" spans="1:8">
      <c r="A56" s="60">
        <f t="shared" si="2"/>
        <v>444</v>
      </c>
      <c r="B56" s="6">
        <v>525</v>
      </c>
      <c r="C56" s="6">
        <v>1653</v>
      </c>
      <c r="D56" s="6" t="s">
        <v>48</v>
      </c>
      <c r="E56" s="14" t="s">
        <v>615</v>
      </c>
      <c r="F56" s="6" t="s">
        <v>37</v>
      </c>
      <c r="H56" s="6">
        <v>240</v>
      </c>
    </row>
    <row r="57" spans="1:8">
      <c r="A57" s="60">
        <f t="shared" si="2"/>
        <v>445</v>
      </c>
      <c r="B57" s="58">
        <v>525</v>
      </c>
      <c r="C57" s="6">
        <v>1653</v>
      </c>
      <c r="D57" s="6" t="s">
        <v>48</v>
      </c>
      <c r="E57" s="14" t="s">
        <v>616</v>
      </c>
      <c r="F57" s="6" t="s">
        <v>563</v>
      </c>
      <c r="G57" s="6" t="s">
        <v>406</v>
      </c>
      <c r="H57" s="6">
        <v>600</v>
      </c>
    </row>
    <row r="58" spans="1:8">
      <c r="A58" s="60">
        <f t="shared" si="2"/>
        <v>446</v>
      </c>
      <c r="B58" s="6">
        <v>525</v>
      </c>
      <c r="C58" s="6">
        <v>1653</v>
      </c>
      <c r="D58" s="6" t="s">
        <v>48</v>
      </c>
      <c r="E58" s="14" t="s">
        <v>616</v>
      </c>
      <c r="F58" s="6" t="s">
        <v>564</v>
      </c>
      <c r="G58" s="6" t="s">
        <v>406</v>
      </c>
      <c r="H58" s="6">
        <v>720</v>
      </c>
    </row>
    <row r="59" spans="1:8">
      <c r="A59" s="60">
        <f t="shared" si="2"/>
        <v>447</v>
      </c>
      <c r="B59" s="6">
        <v>525</v>
      </c>
      <c r="C59" s="6">
        <v>1653</v>
      </c>
      <c r="D59" s="6" t="s">
        <v>48</v>
      </c>
      <c r="E59" s="14" t="s">
        <v>617</v>
      </c>
      <c r="F59" s="6" t="s">
        <v>563</v>
      </c>
      <c r="G59" s="6" t="s">
        <v>406</v>
      </c>
      <c r="H59" s="6">
        <v>180</v>
      </c>
    </row>
    <row r="60" spans="1:8">
      <c r="A60" s="60">
        <f t="shared" si="2"/>
        <v>448</v>
      </c>
      <c r="B60" s="6">
        <v>525</v>
      </c>
      <c r="C60" s="6">
        <v>1653</v>
      </c>
      <c r="D60" s="6" t="s">
        <v>48</v>
      </c>
      <c r="E60" s="14" t="s">
        <v>617</v>
      </c>
      <c r="F60" s="6" t="s">
        <v>564</v>
      </c>
      <c r="G60" s="6" t="s">
        <v>406</v>
      </c>
      <c r="H60" s="6">
        <v>300</v>
      </c>
    </row>
    <row r="61" spans="1:8">
      <c r="A61" s="60">
        <f t="shared" si="2"/>
        <v>449</v>
      </c>
      <c r="B61" s="6">
        <v>525</v>
      </c>
      <c r="C61" s="6">
        <v>1653</v>
      </c>
      <c r="D61" s="6" t="s">
        <v>48</v>
      </c>
      <c r="E61" s="14" t="s">
        <v>618</v>
      </c>
      <c r="F61" s="6" t="s">
        <v>37</v>
      </c>
      <c r="H61" s="6">
        <v>400</v>
      </c>
    </row>
    <row r="62" spans="1:8">
      <c r="A62" s="60">
        <f t="shared" si="2"/>
        <v>450</v>
      </c>
      <c r="B62" s="6">
        <v>525</v>
      </c>
      <c r="C62" s="6">
        <v>1653</v>
      </c>
      <c r="D62" s="6" t="s">
        <v>48</v>
      </c>
      <c r="E62" s="14" t="s">
        <v>619</v>
      </c>
      <c r="F62" s="6" t="s">
        <v>563</v>
      </c>
      <c r="G62" s="6" t="s">
        <v>406</v>
      </c>
      <c r="H62" s="6">
        <v>1500</v>
      </c>
    </row>
    <row r="63" spans="1:8">
      <c r="A63" s="60">
        <f t="shared" si="2"/>
        <v>451</v>
      </c>
      <c r="B63" s="6">
        <v>525</v>
      </c>
      <c r="C63" s="6">
        <v>1653</v>
      </c>
      <c r="D63" s="6" t="s">
        <v>48</v>
      </c>
      <c r="E63" s="14" t="s">
        <v>619</v>
      </c>
      <c r="F63" s="6" t="s">
        <v>564</v>
      </c>
      <c r="G63" s="6" t="s">
        <v>406</v>
      </c>
      <c r="H63" s="6">
        <v>3000</v>
      </c>
    </row>
    <row r="64" spans="1:8">
      <c r="A64" s="60">
        <f t="shared" si="2"/>
        <v>452</v>
      </c>
      <c r="B64" s="6">
        <v>525</v>
      </c>
      <c r="C64" s="6">
        <v>1653</v>
      </c>
      <c r="D64" s="6" t="s">
        <v>48</v>
      </c>
      <c r="E64" s="14" t="s">
        <v>620</v>
      </c>
      <c r="F64" s="6" t="s">
        <v>563</v>
      </c>
      <c r="G64" s="6" t="s">
        <v>406</v>
      </c>
      <c r="H64" s="6">
        <v>1000</v>
      </c>
    </row>
    <row r="65" spans="1:8">
      <c r="A65" s="60">
        <f t="shared" si="2"/>
        <v>453</v>
      </c>
      <c r="B65" s="6">
        <v>525</v>
      </c>
      <c r="C65" s="6">
        <v>1653</v>
      </c>
      <c r="D65" s="6" t="s">
        <v>48</v>
      </c>
      <c r="E65" s="14" t="s">
        <v>620</v>
      </c>
      <c r="F65" s="6" t="s">
        <v>564</v>
      </c>
      <c r="G65" s="6" t="s">
        <v>406</v>
      </c>
      <c r="H65" s="6">
        <v>2000</v>
      </c>
    </row>
    <row r="66" spans="1:8">
      <c r="A66" s="60">
        <f t="shared" si="2"/>
        <v>454</v>
      </c>
      <c r="B66" s="6">
        <v>525</v>
      </c>
      <c r="C66" s="6">
        <v>1653</v>
      </c>
      <c r="D66" s="6" t="s">
        <v>48</v>
      </c>
      <c r="E66" s="14" t="s">
        <v>621</v>
      </c>
      <c r="F66" s="6" t="s">
        <v>37</v>
      </c>
      <c r="H66" s="6">
        <v>480</v>
      </c>
    </row>
    <row r="68" spans="1:8">
      <c r="B68" s="15"/>
      <c r="C68" s="47" t="s">
        <v>622</v>
      </c>
    </row>
    <row r="69" spans="1:8">
      <c r="B69" s="14"/>
      <c r="C69" s="43" t="s">
        <v>623</v>
      </c>
    </row>
  </sheetData>
  <mergeCells count="3">
    <mergeCell ref="F4:G4"/>
    <mergeCell ref="A1:I1"/>
    <mergeCell ref="A2:I2"/>
  </mergeCells>
  <phoneticPr fontId="1" type="noConversion"/>
  <printOptions horizontalCentered="1" gridLines="1"/>
  <pageMargins left="0.2" right="0.2" top="0.5" bottom="0.5" header="0.5" footer="0.25"/>
  <pageSetup scale="95" firstPageNumber="0" orientation="portrait" r:id="rId1"/>
  <headerFooter alignWithMargins="0">
    <oddFooter>&amp;L&amp;8&amp;A&amp;C&amp;8Page &amp;P&amp;R&amp;8July 2018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7</vt:i4>
      </vt:variant>
    </vt:vector>
  </HeadingPairs>
  <TitlesOfParts>
    <vt:vector size="22" baseType="lpstr">
      <vt:lpstr>Cover</vt:lpstr>
      <vt:lpstr>100-Classroom</vt:lpstr>
      <vt:lpstr>200-Lab</vt:lpstr>
      <vt:lpstr>200-Vocational</vt:lpstr>
      <vt:lpstr>250-Research</vt:lpstr>
      <vt:lpstr>300-Office</vt:lpstr>
      <vt:lpstr>400-Library</vt:lpstr>
      <vt:lpstr>500-IT</vt:lpstr>
      <vt:lpstr>500-PE</vt:lpstr>
      <vt:lpstr>500-OA-OR</vt:lpstr>
      <vt:lpstr>600-Assembly</vt:lpstr>
      <vt:lpstr>600-Student Activity</vt:lpstr>
      <vt:lpstr>700-Support</vt:lpstr>
      <vt:lpstr>800-Health</vt:lpstr>
      <vt:lpstr>WXY-Non-Assignable</vt:lpstr>
      <vt:lpstr>'200-Lab'!Print_Titles</vt:lpstr>
      <vt:lpstr>'200-Vocational'!Print_Titles</vt:lpstr>
      <vt:lpstr>'300-Office'!Print_Titles</vt:lpstr>
      <vt:lpstr>'500-IT'!Print_Titles</vt:lpstr>
      <vt:lpstr>'500-PE'!Print_Titles</vt:lpstr>
      <vt:lpstr>'600-Assembly'!Print_Titles</vt:lpstr>
      <vt:lpstr>'600-Student Activity'!Print_Titles</vt:lpstr>
    </vt:vector>
  </TitlesOfParts>
  <Manager/>
  <Company>SUNY System Administration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XUTI</dc:creator>
  <cp:keywords/>
  <dc:description/>
  <cp:lastModifiedBy>Ting Ting - Outlook</cp:lastModifiedBy>
  <cp:revision/>
  <dcterms:created xsi:type="dcterms:W3CDTF">2004-10-12T14:38:12Z</dcterms:created>
  <dcterms:modified xsi:type="dcterms:W3CDTF">2020-05-06T11:27:58Z</dcterms:modified>
  <cp:category/>
  <cp:contentStatus/>
</cp:coreProperties>
</file>